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1" activeTab="4"/>
  </bookViews>
  <sheets>
    <sheet name="Caldinho legumes" sheetId="1" r:id="rId1"/>
    <sheet name="Massa Fusili" sheetId="4" r:id="rId2"/>
    <sheet name="Sobremesa" sheetId="5" r:id="rId3"/>
    <sheet name="Bebida" sheetId="6" r:id="rId4"/>
    <sheet name="Tabela resumo" sheetId="7" r:id="rId5"/>
    <sheet name="tabela resumo preço" sheetId="8" r:id="rId6"/>
  </sheets>
  <calcPr calcId="152511"/>
</workbook>
</file>

<file path=xl/calcChain.xml><?xml version="1.0" encoding="utf-8"?>
<calcChain xmlns="http://schemas.openxmlformats.org/spreadsheetml/2006/main">
  <c r="G58" i="8" l="1"/>
  <c r="G57" i="8"/>
  <c r="E51" i="8"/>
  <c r="G51" i="8" s="1"/>
  <c r="E50" i="8"/>
  <c r="G50" i="8" s="1"/>
  <c r="E49" i="8"/>
  <c r="G49" i="8" s="1"/>
  <c r="E48" i="8"/>
  <c r="G48" i="8" s="1"/>
  <c r="E47" i="8"/>
  <c r="G47" i="8" s="1"/>
  <c r="E39" i="8"/>
  <c r="G39" i="8" s="1"/>
  <c r="E38" i="8"/>
  <c r="G38" i="8" s="1"/>
  <c r="E37" i="8"/>
  <c r="G37" i="8" s="1"/>
  <c r="E36" i="8"/>
  <c r="G36" i="8" s="1"/>
  <c r="E27" i="8"/>
  <c r="G27" i="8" s="1"/>
  <c r="E26" i="8"/>
  <c r="G26" i="8" s="1"/>
  <c r="E25" i="8"/>
  <c r="G25" i="8" s="1"/>
  <c r="E24" i="8"/>
  <c r="G24" i="8" s="1"/>
  <c r="E23" i="8"/>
  <c r="G23" i="8" s="1"/>
  <c r="E22" i="8"/>
  <c r="G22" i="8" s="1"/>
  <c r="E21" i="8"/>
  <c r="G21" i="8" s="1"/>
  <c r="E20" i="8"/>
  <c r="G20" i="8" s="1"/>
  <c r="E19" i="8"/>
  <c r="G19" i="8" s="1"/>
  <c r="E18" i="8"/>
  <c r="G18" i="8" s="1"/>
  <c r="G28" i="8" s="1"/>
  <c r="G29" i="8" s="1"/>
  <c r="E10" i="8"/>
  <c r="G10" i="8" s="1"/>
  <c r="E9" i="8"/>
  <c r="G9" i="8" s="1"/>
  <c r="E8" i="8"/>
  <c r="G8" i="8" s="1"/>
  <c r="E7" i="8"/>
  <c r="G7" i="8" s="1"/>
  <c r="E6" i="8"/>
  <c r="G6" i="8" s="1"/>
  <c r="E5" i="8"/>
  <c r="G5" i="8" s="1"/>
  <c r="G11" i="8" s="1"/>
  <c r="G12" i="8" s="1"/>
  <c r="L56" i="7"/>
  <c r="M56" i="7"/>
  <c r="N56" i="7"/>
  <c r="L55" i="7"/>
  <c r="M55" i="7"/>
  <c r="N55" i="7"/>
  <c r="K56" i="7"/>
  <c r="K55" i="7"/>
  <c r="L48" i="7"/>
  <c r="F48" i="7"/>
  <c r="N48" i="7" s="1"/>
  <c r="L47" i="7"/>
  <c r="F47" i="7"/>
  <c r="M47" i="7" s="1"/>
  <c r="L46" i="7"/>
  <c r="F46" i="7"/>
  <c r="N46" i="7" s="1"/>
  <c r="L45" i="7"/>
  <c r="F45" i="7"/>
  <c r="M45" i="7" s="1"/>
  <c r="L44" i="7"/>
  <c r="L49" i="7" s="1"/>
  <c r="L50" i="7" s="1"/>
  <c r="F44" i="7"/>
  <c r="N44" i="7" s="1"/>
  <c r="F37" i="7"/>
  <c r="N37" i="7" s="1"/>
  <c r="F36" i="7"/>
  <c r="M36" i="7" s="1"/>
  <c r="F35" i="7"/>
  <c r="N35" i="7" s="1"/>
  <c r="F34" i="7"/>
  <c r="M34" i="7" s="1"/>
  <c r="F27" i="7"/>
  <c r="N27" i="7" s="1"/>
  <c r="F26" i="7"/>
  <c r="M26" i="7" s="1"/>
  <c r="F25" i="7"/>
  <c r="N25" i="7" s="1"/>
  <c r="F24" i="7"/>
  <c r="M24" i="7" s="1"/>
  <c r="F23" i="7"/>
  <c r="N23" i="7" s="1"/>
  <c r="F22" i="7"/>
  <c r="M22" i="7" s="1"/>
  <c r="F21" i="7"/>
  <c r="N21" i="7" s="1"/>
  <c r="F20" i="7"/>
  <c r="M20" i="7" s="1"/>
  <c r="F19" i="7"/>
  <c r="N19" i="7" s="1"/>
  <c r="F18" i="7"/>
  <c r="M18" i="7" s="1"/>
  <c r="F11" i="7"/>
  <c r="N11" i="7" s="1"/>
  <c r="F10" i="7"/>
  <c r="M10" i="7" s="1"/>
  <c r="F9" i="7"/>
  <c r="N9" i="7" s="1"/>
  <c r="F8" i="7"/>
  <c r="M8" i="7" s="1"/>
  <c r="F7" i="7"/>
  <c r="N7" i="7" s="1"/>
  <c r="F6" i="7"/>
  <c r="M6" i="7" s="1"/>
  <c r="G52" i="8" l="1"/>
  <c r="G53" i="8" s="1"/>
  <c r="G40" i="8"/>
  <c r="G41" i="8" s="1"/>
  <c r="K21" i="7"/>
  <c r="K25" i="7"/>
  <c r="K19" i="7"/>
  <c r="K23" i="7"/>
  <c r="K27" i="7"/>
  <c r="K11" i="7"/>
  <c r="K7" i="7"/>
  <c r="K9" i="7"/>
  <c r="K44" i="7"/>
  <c r="M44" i="7"/>
  <c r="K46" i="7"/>
  <c r="M46" i="7"/>
  <c r="K48" i="7"/>
  <c r="M48" i="7"/>
  <c r="N45" i="7"/>
  <c r="N47" i="7"/>
  <c r="K45" i="7"/>
  <c r="K47" i="7"/>
  <c r="K35" i="7"/>
  <c r="K37" i="7"/>
  <c r="M35" i="7"/>
  <c r="M37" i="7"/>
  <c r="L34" i="7"/>
  <c r="N34" i="7"/>
  <c r="L36" i="7"/>
  <c r="N36" i="7"/>
  <c r="K34" i="7"/>
  <c r="L35" i="7"/>
  <c r="K36" i="7"/>
  <c r="L37" i="7"/>
  <c r="M19" i="7"/>
  <c r="M21" i="7"/>
  <c r="M23" i="7"/>
  <c r="M25" i="7"/>
  <c r="M27" i="7"/>
  <c r="M7" i="7"/>
  <c r="M9" i="7"/>
  <c r="M11" i="7"/>
  <c r="L18" i="7"/>
  <c r="N18" i="7"/>
  <c r="L20" i="7"/>
  <c r="N20" i="7"/>
  <c r="L22" i="7"/>
  <c r="N22" i="7"/>
  <c r="L24" i="7"/>
  <c r="N24" i="7"/>
  <c r="L26" i="7"/>
  <c r="N26" i="7"/>
  <c r="K18" i="7"/>
  <c r="L19" i="7"/>
  <c r="K20" i="7"/>
  <c r="L21" i="7"/>
  <c r="K22" i="7"/>
  <c r="L23" i="7"/>
  <c r="K24" i="7"/>
  <c r="L25" i="7"/>
  <c r="K26" i="7"/>
  <c r="L27" i="7"/>
  <c r="L6" i="7"/>
  <c r="N6" i="7"/>
  <c r="L8" i="7"/>
  <c r="N8" i="7"/>
  <c r="L10" i="7"/>
  <c r="N10" i="7"/>
  <c r="K6" i="7"/>
  <c r="L7" i="7"/>
  <c r="K8" i="7"/>
  <c r="L9" i="7"/>
  <c r="K10" i="7"/>
  <c r="L11" i="7"/>
  <c r="N9" i="4"/>
  <c r="N11" i="4"/>
  <c r="N13" i="4"/>
  <c r="N15" i="4"/>
  <c r="N7" i="4"/>
  <c r="M9" i="4"/>
  <c r="M11" i="4"/>
  <c r="M13" i="4"/>
  <c r="M15" i="4"/>
  <c r="M7" i="4"/>
  <c r="L9" i="4"/>
  <c r="L11" i="4"/>
  <c r="L13" i="4"/>
  <c r="L15" i="4"/>
  <c r="L7" i="4"/>
  <c r="K9" i="4"/>
  <c r="K11" i="4"/>
  <c r="K13" i="4"/>
  <c r="K15" i="4"/>
  <c r="K7" i="4"/>
  <c r="E20" i="6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25" i="4"/>
  <c r="G25" i="4" s="1"/>
  <c r="G35" i="4" s="1"/>
  <c r="G36" i="4" s="1"/>
  <c r="F8" i="4"/>
  <c r="N8" i="4" s="1"/>
  <c r="F9" i="4"/>
  <c r="F10" i="4"/>
  <c r="N10" i="4" s="1"/>
  <c r="F11" i="4"/>
  <c r="F12" i="4"/>
  <c r="N12" i="4" s="1"/>
  <c r="F13" i="4"/>
  <c r="F14" i="4"/>
  <c r="N14" i="4" s="1"/>
  <c r="F15" i="4"/>
  <c r="F16" i="4"/>
  <c r="N16" i="4" s="1"/>
  <c r="F7" i="4"/>
  <c r="G21" i="6"/>
  <c r="G23" i="6"/>
  <c r="G20" i="6"/>
  <c r="F8" i="6"/>
  <c r="F9" i="6"/>
  <c r="F10" i="6"/>
  <c r="F11" i="6"/>
  <c r="F7" i="6"/>
  <c r="E26" i="1"/>
  <c r="G26" i="1" s="1"/>
  <c r="G23" i="1"/>
  <c r="G25" i="1"/>
  <c r="E22" i="1"/>
  <c r="G22" i="1" s="1"/>
  <c r="E23" i="1"/>
  <c r="E24" i="1"/>
  <c r="G24" i="1" s="1"/>
  <c r="E25" i="1"/>
  <c r="E21" i="1"/>
  <c r="G21" i="1" s="1"/>
  <c r="F8" i="1"/>
  <c r="N8" i="1" s="1"/>
  <c r="F9" i="1"/>
  <c r="N9" i="1" s="1"/>
  <c r="F10" i="1"/>
  <c r="N10" i="1" s="1"/>
  <c r="F11" i="1"/>
  <c r="N11" i="1" s="1"/>
  <c r="F12" i="1"/>
  <c r="N12" i="1" s="1"/>
  <c r="F7" i="1"/>
  <c r="N7" i="1" s="1"/>
  <c r="N13" i="1" s="1"/>
  <c r="N14" i="1" s="1"/>
  <c r="E21" i="6"/>
  <c r="E22" i="6"/>
  <c r="G22" i="6" s="1"/>
  <c r="E23" i="6"/>
  <c r="E24" i="6"/>
  <c r="G24" i="6" s="1"/>
  <c r="F8" i="5"/>
  <c r="F9" i="5"/>
  <c r="F10" i="5"/>
  <c r="E20" i="5"/>
  <c r="G20" i="5" s="1"/>
  <c r="E21" i="5"/>
  <c r="G21" i="5" s="1"/>
  <c r="E22" i="5"/>
  <c r="G22" i="5" s="1"/>
  <c r="E19" i="5"/>
  <c r="G19" i="5" s="1"/>
  <c r="F7" i="5"/>
  <c r="M38" i="7" l="1"/>
  <c r="M39" i="7" s="1"/>
  <c r="K49" i="7"/>
  <c r="K50" i="7" s="1"/>
  <c r="N49" i="7"/>
  <c r="N50" i="7" s="1"/>
  <c r="M49" i="7"/>
  <c r="M50" i="7" s="1"/>
  <c r="M28" i="7"/>
  <c r="M29" i="7" s="1"/>
  <c r="M12" i="7"/>
  <c r="M13" i="7" s="1"/>
  <c r="N38" i="7"/>
  <c r="N39" i="7" s="1"/>
  <c r="K38" i="7"/>
  <c r="K39" i="7" s="1"/>
  <c r="L38" i="7"/>
  <c r="L39" i="7" s="1"/>
  <c r="N28" i="7"/>
  <c r="N29" i="7" s="1"/>
  <c r="K28" i="7"/>
  <c r="K29" i="7" s="1"/>
  <c r="L28" i="7"/>
  <c r="L29" i="7" s="1"/>
  <c r="N12" i="7"/>
  <c r="N13" i="7" s="1"/>
  <c r="K12" i="7"/>
  <c r="K13" i="7" s="1"/>
  <c r="L12" i="7"/>
  <c r="L13" i="7" s="1"/>
  <c r="N17" i="4"/>
  <c r="N18" i="4" s="1"/>
  <c r="G27" i="1"/>
  <c r="G28" i="1" s="1"/>
  <c r="K7" i="1"/>
  <c r="K11" i="1"/>
  <c r="K9" i="1"/>
  <c r="L7" i="1"/>
  <c r="L11" i="1"/>
  <c r="L9" i="1"/>
  <c r="M7" i="1"/>
  <c r="M11" i="1"/>
  <c r="M9" i="1"/>
  <c r="K12" i="1"/>
  <c r="K10" i="1"/>
  <c r="K8" i="1"/>
  <c r="L12" i="1"/>
  <c r="L10" i="1"/>
  <c r="L8" i="1"/>
  <c r="M12" i="1"/>
  <c r="M10" i="1"/>
  <c r="M8" i="1"/>
  <c r="K16" i="4"/>
  <c r="K14" i="4"/>
  <c r="K12" i="4"/>
  <c r="K10" i="4"/>
  <c r="K8" i="4"/>
  <c r="K17" i="4" s="1"/>
  <c r="K18" i="4" s="1"/>
  <c r="L16" i="4"/>
  <c r="L14" i="4"/>
  <c r="L12" i="4"/>
  <c r="L10" i="4"/>
  <c r="L8" i="4"/>
  <c r="L17" i="4" s="1"/>
  <c r="L18" i="4" s="1"/>
  <c r="M16" i="4"/>
  <c r="M14" i="4"/>
  <c r="M12" i="4"/>
  <c r="M10" i="4"/>
  <c r="M8" i="4"/>
  <c r="M17" i="4" s="1"/>
  <c r="M18" i="4" s="1"/>
  <c r="N9" i="5"/>
  <c r="L9" i="5"/>
  <c r="M9" i="5"/>
  <c r="K9" i="5"/>
  <c r="N7" i="5"/>
  <c r="M7" i="5"/>
  <c r="L7" i="5"/>
  <c r="K7" i="5"/>
  <c r="M10" i="5"/>
  <c r="K10" i="5"/>
  <c r="N10" i="5"/>
  <c r="L10" i="5"/>
  <c r="N8" i="5"/>
  <c r="N11" i="5" s="1"/>
  <c r="N12" i="5" s="1"/>
  <c r="M8" i="5"/>
  <c r="L8" i="5"/>
  <c r="K8" i="5"/>
  <c r="K11" i="5" s="1"/>
  <c r="K12" i="5" s="1"/>
  <c r="G25" i="6"/>
  <c r="G26" i="6" s="1"/>
  <c r="G23" i="5"/>
  <c r="G24" i="5" s="1"/>
  <c r="M8" i="6"/>
  <c r="M9" i="6"/>
  <c r="M10" i="6"/>
  <c r="M11" i="6"/>
  <c r="N8" i="6"/>
  <c r="N9" i="6"/>
  <c r="N10" i="6"/>
  <c r="N11" i="6"/>
  <c r="L8" i="6"/>
  <c r="L9" i="6"/>
  <c r="L10" i="6"/>
  <c r="L11" i="6"/>
  <c r="L7" i="6"/>
  <c r="L12" i="6" s="1"/>
  <c r="L13" i="6" s="1"/>
  <c r="K8" i="6"/>
  <c r="K9" i="6"/>
  <c r="K10" i="6"/>
  <c r="K11" i="6"/>
  <c r="M7" i="6"/>
  <c r="M13" i="1" l="1"/>
  <c r="M14" i="1" s="1"/>
  <c r="K13" i="1"/>
  <c r="K14" i="1" s="1"/>
  <c r="L13" i="1"/>
  <c r="L14" i="1" s="1"/>
  <c r="L11" i="5"/>
  <c r="L12" i="5" s="1"/>
  <c r="M11" i="5"/>
  <c r="M12" i="5" s="1"/>
  <c r="M12" i="6"/>
  <c r="M13" i="6" s="1"/>
  <c r="K7" i="6"/>
  <c r="K12" i="6" s="1"/>
  <c r="K13" i="6" s="1"/>
  <c r="N7" i="6"/>
  <c r="N12" i="6" s="1"/>
  <c r="N13" i="6" s="1"/>
</calcChain>
</file>

<file path=xl/sharedStrings.xml><?xml version="1.0" encoding="utf-8"?>
<sst xmlns="http://schemas.openxmlformats.org/spreadsheetml/2006/main" count="324" uniqueCount="62">
  <si>
    <t>Cálculo do valor energético</t>
  </si>
  <si>
    <t>Cálculo do gasto monetário</t>
  </si>
  <si>
    <t>Ingredientes</t>
  </si>
  <si>
    <t>Unidade</t>
  </si>
  <si>
    <t>peso unitário</t>
  </si>
  <si>
    <t>parte edível(%)</t>
  </si>
  <si>
    <t>peso a considerar(g)</t>
  </si>
  <si>
    <t>Kcal(100g)</t>
  </si>
  <si>
    <t>HC(100g)</t>
  </si>
  <si>
    <t>Prt(100g)</t>
  </si>
  <si>
    <t>Lip(100g)</t>
  </si>
  <si>
    <t>Kcal</t>
  </si>
  <si>
    <t>HC(g)</t>
  </si>
  <si>
    <t>Prt(g)</t>
  </si>
  <si>
    <t>Lip(g)</t>
  </si>
  <si>
    <t>Caldinho com intensidade de legumes</t>
  </si>
  <si>
    <t>Couve lombarda</t>
  </si>
  <si>
    <t>curgete</t>
  </si>
  <si>
    <t>alho francês</t>
  </si>
  <si>
    <t>cenoura</t>
  </si>
  <si>
    <t>sal</t>
  </si>
  <si>
    <t>azeite</t>
  </si>
  <si>
    <t>Total do caldinho</t>
  </si>
  <si>
    <t>Total do caldinho por pessoa</t>
  </si>
  <si>
    <t>peso unitário(g)</t>
  </si>
  <si>
    <t>peso em kg</t>
  </si>
  <si>
    <r>
      <t xml:space="preserve"> </t>
    </r>
    <r>
      <rPr>
        <sz val="10"/>
        <color theme="1"/>
        <rFont val="Calibri"/>
        <family val="2"/>
      </rPr>
      <t>€ por Kg</t>
    </r>
  </si>
  <si>
    <t xml:space="preserve"> € </t>
  </si>
  <si>
    <t>Massa Fusilli tricolor com almôndegas de frango e molho de tomate perfumado com oregãos</t>
  </si>
  <si>
    <t>massa fusilli</t>
  </si>
  <si>
    <t>peito frango</t>
  </si>
  <si>
    <t>ovo</t>
  </si>
  <si>
    <t>farinha</t>
  </si>
  <si>
    <t>cebola</t>
  </si>
  <si>
    <t>tomate maduro</t>
  </si>
  <si>
    <t>dente alho</t>
  </si>
  <si>
    <t>oregãos</t>
  </si>
  <si>
    <t>Total da massa</t>
  </si>
  <si>
    <t>Total da massa por pessoa</t>
  </si>
  <si>
    <t>Laranja de Amares com quenelle de queijo fresco e noz em líquido de abelha</t>
  </si>
  <si>
    <t>Total da sobremesa</t>
  </si>
  <si>
    <t>Total da sobremesa por pessoa</t>
  </si>
  <si>
    <t>laranja</t>
  </si>
  <si>
    <t>queijo fresco</t>
  </si>
  <si>
    <t>noz</t>
  </si>
  <si>
    <t>mel</t>
  </si>
  <si>
    <t>Limonada</t>
  </si>
  <si>
    <t>água</t>
  </si>
  <si>
    <t>maçã</t>
  </si>
  <si>
    <t>limão</t>
  </si>
  <si>
    <t>morango</t>
  </si>
  <si>
    <t>açucar branco</t>
  </si>
  <si>
    <t>Total da bebida</t>
  </si>
  <si>
    <t>Total da bebida por pessoa</t>
  </si>
  <si>
    <t>Tabela resumo</t>
  </si>
  <si>
    <t>Total da ementa</t>
  </si>
  <si>
    <t>Quadro resumo da ementa</t>
  </si>
  <si>
    <t>Total do caldinho (4 Pessoas)</t>
  </si>
  <si>
    <t>Total da massa (4 Pessoas)</t>
  </si>
  <si>
    <t>Total da sobremesa (4 Pessoas)</t>
  </si>
  <si>
    <t>Total da bebida (4 Pessoas)</t>
  </si>
  <si>
    <t>Ementa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</si>
</sst>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37" xfId="0" applyBorder="1"/>
    <xf numFmtId="0" fontId="0" fillId="0" borderId="0" xfId="0" applyBorder="1"/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8"/>
  <sheetViews>
    <sheetView topLeftCell="A14" workbookViewId="0">
      <selection activeCell="A17" sqref="A17:XFD28"/>
    </sheetView>
  </sheetViews>
  <sheetFormatPr defaultRowHeight="15" x14ac:dyDescent="0.25"/>
  <cols>
    <col min="1" max="1" width="3.140625" customWidth="1"/>
    <col min="2" max="2" width="15.5703125" customWidth="1"/>
    <col min="4" max="4" width="13.140625" customWidth="1"/>
    <col min="5" max="5" width="14.28515625" customWidth="1"/>
    <col min="6" max="6" width="19.42578125" customWidth="1"/>
  </cols>
  <sheetData>
    <row r="3" spans="2:14" ht="23.25" customHeight="1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21" customHeight="1" x14ac:dyDescent="0.25">
      <c r="B4" s="69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6.5" thickBot="1" x14ac:dyDescent="0.3">
      <c r="E5" s="1"/>
    </row>
    <row r="6" spans="2:14" ht="15.75" thickBot="1" x14ac:dyDescent="0.3">
      <c r="B6" s="3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6" t="s">
        <v>14</v>
      </c>
    </row>
    <row r="7" spans="2:14" x14ac:dyDescent="0.25">
      <c r="B7" s="7" t="s">
        <v>16</v>
      </c>
      <c r="C7" s="8">
        <v>0.5</v>
      </c>
      <c r="D7" s="8">
        <v>1000</v>
      </c>
      <c r="E7" s="9">
        <v>79</v>
      </c>
      <c r="F7" s="8">
        <f>(E7*D7)/100*C7</f>
        <v>395</v>
      </c>
      <c r="G7" s="8">
        <v>26</v>
      </c>
      <c r="H7" s="8">
        <v>2.1</v>
      </c>
      <c r="I7" s="8">
        <v>2.4</v>
      </c>
      <c r="J7" s="8">
        <v>0.2</v>
      </c>
      <c r="K7" s="35">
        <f>(F7*G7)/100</f>
        <v>102.7</v>
      </c>
      <c r="L7" s="35">
        <f>(F7*H7)/100</f>
        <v>8.2949999999999999</v>
      </c>
      <c r="M7" s="35">
        <f>(F7*I7)/100</f>
        <v>9.48</v>
      </c>
      <c r="N7" s="35">
        <f>(F7*J7)/100</f>
        <v>0.79</v>
      </c>
    </row>
    <row r="8" spans="2:14" x14ac:dyDescent="0.25">
      <c r="B8" s="2" t="s">
        <v>17</v>
      </c>
      <c r="C8" s="10">
        <v>1</v>
      </c>
      <c r="D8" s="10">
        <v>200</v>
      </c>
      <c r="E8" s="11">
        <v>85</v>
      </c>
      <c r="F8" s="8">
        <f t="shared" ref="F8:F12" si="0">(E8*D8)/100*C8</f>
        <v>170</v>
      </c>
      <c r="G8" s="10">
        <v>19</v>
      </c>
      <c r="H8" s="10">
        <v>2</v>
      </c>
      <c r="I8" s="10">
        <v>1.6</v>
      </c>
      <c r="J8" s="10">
        <v>0.3</v>
      </c>
      <c r="K8" s="35">
        <f t="shared" ref="K8:K12" si="1">(F8*G8)/100</f>
        <v>32.299999999999997</v>
      </c>
      <c r="L8" s="35">
        <f t="shared" ref="L8:L12" si="2">(F8*H8)/100</f>
        <v>3.4</v>
      </c>
      <c r="M8" s="35">
        <f t="shared" ref="M8:M12" si="3">(F8*I8)/100</f>
        <v>2.72</v>
      </c>
      <c r="N8" s="35">
        <f t="shared" ref="N8:N12" si="4">(F8*J8)/100</f>
        <v>0.51</v>
      </c>
    </row>
    <row r="9" spans="2:14" x14ac:dyDescent="0.25">
      <c r="B9" s="2" t="s">
        <v>18</v>
      </c>
      <c r="C9" s="10">
        <v>1</v>
      </c>
      <c r="D9" s="10">
        <v>200</v>
      </c>
      <c r="E9" s="10">
        <v>90</v>
      </c>
      <c r="F9" s="8">
        <f t="shared" si="0"/>
        <v>180</v>
      </c>
      <c r="G9" s="10">
        <v>26</v>
      </c>
      <c r="H9" s="10">
        <v>2.9</v>
      </c>
      <c r="I9" s="10">
        <v>1.8</v>
      </c>
      <c r="J9" s="10">
        <v>0.3</v>
      </c>
      <c r="K9" s="35">
        <f t="shared" si="1"/>
        <v>46.8</v>
      </c>
      <c r="L9" s="35">
        <f t="shared" si="2"/>
        <v>5.22</v>
      </c>
      <c r="M9" s="35">
        <f t="shared" si="3"/>
        <v>3.24</v>
      </c>
      <c r="N9" s="35">
        <f t="shared" si="4"/>
        <v>0.54</v>
      </c>
    </row>
    <row r="10" spans="2:14" x14ac:dyDescent="0.25">
      <c r="B10" s="2" t="s">
        <v>19</v>
      </c>
      <c r="C10" s="10">
        <v>3</v>
      </c>
      <c r="D10" s="10">
        <v>150</v>
      </c>
      <c r="E10" s="10">
        <v>82</v>
      </c>
      <c r="F10" s="8">
        <f t="shared" si="0"/>
        <v>369</v>
      </c>
      <c r="G10" s="10">
        <v>25</v>
      </c>
      <c r="H10" s="10">
        <v>4.4000000000000004</v>
      </c>
      <c r="I10" s="10">
        <v>0.6</v>
      </c>
      <c r="J10" s="10">
        <v>0</v>
      </c>
      <c r="K10" s="35">
        <f t="shared" si="1"/>
        <v>92.25</v>
      </c>
      <c r="L10" s="35">
        <f t="shared" si="2"/>
        <v>16.236000000000001</v>
      </c>
      <c r="M10" s="35">
        <f t="shared" si="3"/>
        <v>2.214</v>
      </c>
      <c r="N10" s="35">
        <f t="shared" si="4"/>
        <v>0</v>
      </c>
    </row>
    <row r="11" spans="2:14" x14ac:dyDescent="0.25">
      <c r="B11" s="2" t="s">
        <v>20</v>
      </c>
      <c r="C11" s="10">
        <v>1</v>
      </c>
      <c r="D11" s="10">
        <v>5</v>
      </c>
      <c r="E11" s="10">
        <v>100</v>
      </c>
      <c r="F11" s="8">
        <f t="shared" si="0"/>
        <v>5</v>
      </c>
      <c r="G11" s="10">
        <v>0</v>
      </c>
      <c r="H11" s="10">
        <v>0</v>
      </c>
      <c r="I11" s="10">
        <v>0</v>
      </c>
      <c r="J11" s="10">
        <v>0</v>
      </c>
      <c r="K11" s="35">
        <f t="shared" si="1"/>
        <v>0</v>
      </c>
      <c r="L11" s="35">
        <f t="shared" si="2"/>
        <v>0</v>
      </c>
      <c r="M11" s="35">
        <f t="shared" si="3"/>
        <v>0</v>
      </c>
      <c r="N11" s="35">
        <f t="shared" si="4"/>
        <v>0</v>
      </c>
    </row>
    <row r="12" spans="2:14" ht="15.75" thickBot="1" x14ac:dyDescent="0.3">
      <c r="B12" s="2" t="s">
        <v>21</v>
      </c>
      <c r="C12" s="10">
        <v>2</v>
      </c>
      <c r="D12" s="10">
        <v>10</v>
      </c>
      <c r="E12" s="10">
        <v>100</v>
      </c>
      <c r="F12" s="8">
        <f t="shared" si="0"/>
        <v>20</v>
      </c>
      <c r="G12" s="10">
        <v>900</v>
      </c>
      <c r="H12" s="10">
        <v>0</v>
      </c>
      <c r="I12" s="10">
        <v>0.1</v>
      </c>
      <c r="J12" s="10">
        <v>99.9</v>
      </c>
      <c r="K12" s="35">
        <f t="shared" si="1"/>
        <v>180</v>
      </c>
      <c r="L12" s="35">
        <f t="shared" si="2"/>
        <v>0</v>
      </c>
      <c r="M12" s="35">
        <f t="shared" si="3"/>
        <v>0.02</v>
      </c>
      <c r="N12" s="35">
        <f t="shared" si="4"/>
        <v>19.98</v>
      </c>
    </row>
    <row r="13" spans="2:14" ht="15.75" thickBot="1" x14ac:dyDescent="0.3">
      <c r="B13" s="70" t="s">
        <v>22</v>
      </c>
      <c r="C13" s="71"/>
      <c r="D13" s="71"/>
      <c r="E13" s="71"/>
      <c r="F13" s="71"/>
      <c r="G13" s="71"/>
      <c r="H13" s="71"/>
      <c r="I13" s="71"/>
      <c r="J13" s="71"/>
      <c r="K13" s="51">
        <f>K7+K8+K9+K10+K11+K12</f>
        <v>454.05</v>
      </c>
      <c r="L13" s="52">
        <f>L7+L8+L9+L10+L11+L12</f>
        <v>33.150999999999996</v>
      </c>
      <c r="M13" s="52">
        <f>M7+M8+M9+M10+M11+M12</f>
        <v>17.673999999999999</v>
      </c>
      <c r="N13" s="53">
        <f>N7+N8+N9+N10+N11+N12</f>
        <v>21.82</v>
      </c>
    </row>
    <row r="14" spans="2:14" ht="15.75" thickBot="1" x14ac:dyDescent="0.3">
      <c r="B14" s="70" t="s">
        <v>23</v>
      </c>
      <c r="C14" s="72"/>
      <c r="D14" s="72"/>
      <c r="E14" s="72"/>
      <c r="F14" s="72"/>
      <c r="G14" s="72"/>
      <c r="H14" s="72"/>
      <c r="I14" s="72"/>
      <c r="J14" s="72"/>
      <c r="K14" s="48">
        <f>K13/4</f>
        <v>113.5125</v>
      </c>
      <c r="L14" s="49">
        <f>L13/4</f>
        <v>8.2877499999999991</v>
      </c>
      <c r="M14" s="49">
        <f>M13/4</f>
        <v>4.4184999999999999</v>
      </c>
      <c r="N14" s="50">
        <f>N13/4</f>
        <v>5.4550000000000001</v>
      </c>
    </row>
    <row r="17" spans="2:14" ht="15.75" x14ac:dyDescent="0.25">
      <c r="B17" s="69" t="s">
        <v>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2:14" ht="15" customHeight="1" x14ac:dyDescent="0.25">
      <c r="B18" s="69" t="s">
        <v>15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2:14" ht="15.75" thickBot="1" x14ac:dyDescent="0.3"/>
    <row r="20" spans="2:14" x14ac:dyDescent="0.25">
      <c r="B20" s="14" t="s">
        <v>2</v>
      </c>
      <c r="C20" s="15" t="s">
        <v>3</v>
      </c>
      <c r="D20" s="15" t="s">
        <v>24</v>
      </c>
      <c r="E20" s="16" t="s">
        <v>25</v>
      </c>
      <c r="F20" s="15" t="s">
        <v>26</v>
      </c>
      <c r="G20" s="17" t="s">
        <v>27</v>
      </c>
    </row>
    <row r="21" spans="2:14" x14ac:dyDescent="0.25">
      <c r="B21" s="18" t="s">
        <v>16</v>
      </c>
      <c r="C21" s="8">
        <v>0.5</v>
      </c>
      <c r="D21" s="8">
        <v>1000</v>
      </c>
      <c r="E21" s="11">
        <f>D21/1000</f>
        <v>1</v>
      </c>
      <c r="F21" s="12">
        <v>1.29</v>
      </c>
      <c r="G21" s="44">
        <f>E21*F21</f>
        <v>1.29</v>
      </c>
    </row>
    <row r="22" spans="2:14" x14ac:dyDescent="0.25">
      <c r="B22" s="18" t="s">
        <v>17</v>
      </c>
      <c r="C22" s="10">
        <v>1</v>
      </c>
      <c r="D22" s="10">
        <v>200</v>
      </c>
      <c r="E22" s="11">
        <f t="shared" ref="E22:E26" si="5">D22/1000</f>
        <v>0.2</v>
      </c>
      <c r="F22" s="12">
        <v>1.79</v>
      </c>
      <c r="G22" s="44">
        <f t="shared" ref="G22:G26" si="6">E22*F22</f>
        <v>0.35800000000000004</v>
      </c>
    </row>
    <row r="23" spans="2:14" x14ac:dyDescent="0.25">
      <c r="B23" s="18" t="s">
        <v>18</v>
      </c>
      <c r="C23" s="10">
        <v>1</v>
      </c>
      <c r="D23" s="10">
        <v>200</v>
      </c>
      <c r="E23" s="11">
        <f t="shared" si="5"/>
        <v>0.2</v>
      </c>
      <c r="F23" s="12">
        <v>1.29</v>
      </c>
      <c r="G23" s="44">
        <f t="shared" si="6"/>
        <v>0.25800000000000001</v>
      </c>
    </row>
    <row r="24" spans="2:14" x14ac:dyDescent="0.25">
      <c r="B24" s="18" t="s">
        <v>19</v>
      </c>
      <c r="C24" s="10">
        <v>3</v>
      </c>
      <c r="D24" s="10">
        <v>150</v>
      </c>
      <c r="E24" s="11">
        <f t="shared" si="5"/>
        <v>0.15</v>
      </c>
      <c r="F24" s="12">
        <v>0.6</v>
      </c>
      <c r="G24" s="44">
        <f t="shared" si="6"/>
        <v>0.09</v>
      </c>
    </row>
    <row r="25" spans="2:14" x14ac:dyDescent="0.25">
      <c r="B25" s="18" t="s">
        <v>20</v>
      </c>
      <c r="C25" s="10">
        <v>1</v>
      </c>
      <c r="D25" s="10">
        <v>5</v>
      </c>
      <c r="E25" s="11">
        <f t="shared" si="5"/>
        <v>5.0000000000000001E-3</v>
      </c>
      <c r="F25" s="12">
        <v>0.19</v>
      </c>
      <c r="G25" s="44">
        <f t="shared" si="6"/>
        <v>9.5E-4</v>
      </c>
    </row>
    <row r="26" spans="2:14" ht="15.75" thickBot="1" x14ac:dyDescent="0.3">
      <c r="B26" s="19" t="s">
        <v>21</v>
      </c>
      <c r="C26" s="10">
        <v>2</v>
      </c>
      <c r="D26" s="10">
        <v>10</v>
      </c>
      <c r="E26" s="11">
        <f t="shared" si="5"/>
        <v>0.01</v>
      </c>
      <c r="F26" s="13">
        <v>5.59</v>
      </c>
      <c r="G26" s="44">
        <f t="shared" si="6"/>
        <v>5.5899999999999998E-2</v>
      </c>
    </row>
    <row r="27" spans="2:14" ht="15.75" thickBot="1" x14ac:dyDescent="0.3">
      <c r="E27" s="67" t="s">
        <v>22</v>
      </c>
      <c r="F27" s="68"/>
      <c r="G27" s="47">
        <f>G21+G22+G23+G24+G25+G26</f>
        <v>2.0528500000000003</v>
      </c>
    </row>
    <row r="28" spans="2:14" ht="15.75" thickBot="1" x14ac:dyDescent="0.3">
      <c r="E28" s="67" t="s">
        <v>23</v>
      </c>
      <c r="F28" s="68"/>
      <c r="G28" s="47">
        <f>G27/4</f>
        <v>0.51321250000000007</v>
      </c>
    </row>
  </sheetData>
  <mergeCells count="8">
    <mergeCell ref="E27:F27"/>
    <mergeCell ref="E28:F28"/>
    <mergeCell ref="B17:N17"/>
    <mergeCell ref="B18:N18"/>
    <mergeCell ref="B3:N3"/>
    <mergeCell ref="B4:N4"/>
    <mergeCell ref="B13:J13"/>
    <mergeCell ref="B14:J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8"/>
  <sheetViews>
    <sheetView topLeftCell="A15" workbookViewId="0">
      <selection activeCell="A21" sqref="A21:XFD36"/>
    </sheetView>
  </sheetViews>
  <sheetFormatPr defaultRowHeight="15" x14ac:dyDescent="0.25"/>
  <cols>
    <col min="1" max="1" width="3.140625" customWidth="1"/>
    <col min="2" max="2" width="15.5703125" customWidth="1"/>
    <col min="4" max="4" width="13.140625" customWidth="1"/>
    <col min="5" max="5" width="14.28515625" customWidth="1"/>
    <col min="6" max="6" width="19.42578125" customWidth="1"/>
  </cols>
  <sheetData>
    <row r="3" spans="2:14" ht="23.25" customHeight="1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21" customHeight="1" x14ac:dyDescent="0.25">
      <c r="B4" s="69" t="s">
        <v>28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6.5" thickBot="1" x14ac:dyDescent="0.3">
      <c r="E5" s="1"/>
    </row>
    <row r="6" spans="2:14" ht="15.75" thickBot="1" x14ac:dyDescent="0.3">
      <c r="B6" s="3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6" t="s">
        <v>14</v>
      </c>
    </row>
    <row r="7" spans="2:14" x14ac:dyDescent="0.25">
      <c r="B7" s="7" t="s">
        <v>29</v>
      </c>
      <c r="C7" s="8">
        <v>1</v>
      </c>
      <c r="D7" s="8">
        <v>350</v>
      </c>
      <c r="E7" s="9">
        <v>100</v>
      </c>
      <c r="F7" s="8">
        <f>(E7*D7)/100*C7</f>
        <v>350</v>
      </c>
      <c r="G7" s="8">
        <v>356</v>
      </c>
      <c r="H7" s="8">
        <v>70</v>
      </c>
      <c r="I7" s="8">
        <v>12.4</v>
      </c>
      <c r="J7" s="8">
        <v>1.8</v>
      </c>
      <c r="K7" s="35">
        <f>(G7*F7)/100</f>
        <v>1246</v>
      </c>
      <c r="L7" s="35">
        <f>(F7*H7)/100</f>
        <v>245</v>
      </c>
      <c r="M7" s="35">
        <f>(F7*I7)/100</f>
        <v>43.4</v>
      </c>
      <c r="N7" s="35">
        <f>(F7*J7)/100</f>
        <v>6.3</v>
      </c>
    </row>
    <row r="8" spans="2:14" x14ac:dyDescent="0.25">
      <c r="B8" s="2" t="s">
        <v>30</v>
      </c>
      <c r="C8" s="10">
        <v>2</v>
      </c>
      <c r="D8" s="10">
        <v>385</v>
      </c>
      <c r="E8" s="11">
        <v>100</v>
      </c>
      <c r="F8" s="8">
        <f t="shared" ref="F8:F16" si="0">(E8*D8)/100*C8</f>
        <v>770</v>
      </c>
      <c r="G8" s="10">
        <v>110</v>
      </c>
      <c r="H8" s="10">
        <v>0</v>
      </c>
      <c r="I8" s="10">
        <v>22.9</v>
      </c>
      <c r="J8" s="10">
        <v>2</v>
      </c>
      <c r="K8" s="35">
        <f t="shared" ref="K8:K16" si="1">(G8*F8)/100</f>
        <v>847</v>
      </c>
      <c r="L8" s="35">
        <f t="shared" ref="L8:L16" si="2">(F8*H8)/100</f>
        <v>0</v>
      </c>
      <c r="M8" s="35">
        <f t="shared" ref="M8:M16" si="3">(F8*I8)/100</f>
        <v>176.33</v>
      </c>
      <c r="N8" s="35">
        <f t="shared" ref="N8:N16" si="4">(F8*J8)/100</f>
        <v>15.4</v>
      </c>
    </row>
    <row r="9" spans="2:14" x14ac:dyDescent="0.25">
      <c r="B9" s="2" t="s">
        <v>31</v>
      </c>
      <c r="C9" s="10">
        <v>1</v>
      </c>
      <c r="D9" s="10">
        <v>55</v>
      </c>
      <c r="E9" s="10">
        <v>95</v>
      </c>
      <c r="F9" s="8">
        <f t="shared" si="0"/>
        <v>52.25</v>
      </c>
      <c r="G9" s="10">
        <v>149</v>
      </c>
      <c r="H9" s="10">
        <v>0</v>
      </c>
      <c r="I9" s="10">
        <v>13</v>
      </c>
      <c r="J9" s="10">
        <v>10.8</v>
      </c>
      <c r="K9" s="35">
        <f t="shared" si="1"/>
        <v>77.852500000000006</v>
      </c>
      <c r="L9" s="35">
        <f t="shared" si="2"/>
        <v>0</v>
      </c>
      <c r="M9" s="35">
        <f t="shared" si="3"/>
        <v>6.7925000000000004</v>
      </c>
      <c r="N9" s="35">
        <f t="shared" si="4"/>
        <v>5.6430000000000007</v>
      </c>
    </row>
    <row r="10" spans="2:14" x14ac:dyDescent="0.25">
      <c r="B10" s="2" t="s">
        <v>32</v>
      </c>
      <c r="C10" s="10">
        <v>1</v>
      </c>
      <c r="D10" s="10">
        <v>30</v>
      </c>
      <c r="E10" s="10">
        <v>100</v>
      </c>
      <c r="F10" s="8">
        <f t="shared" si="0"/>
        <v>30</v>
      </c>
      <c r="G10" s="10">
        <v>344</v>
      </c>
      <c r="H10" s="10">
        <v>74.3</v>
      </c>
      <c r="I10" s="10">
        <v>7.8</v>
      </c>
      <c r="J10" s="10">
        <v>1.1000000000000001</v>
      </c>
      <c r="K10" s="35">
        <f t="shared" si="1"/>
        <v>103.2</v>
      </c>
      <c r="L10" s="35">
        <f t="shared" si="2"/>
        <v>22.29</v>
      </c>
      <c r="M10" s="35">
        <f t="shared" si="3"/>
        <v>2.34</v>
      </c>
      <c r="N10" s="35">
        <f t="shared" si="4"/>
        <v>0.33</v>
      </c>
    </row>
    <row r="11" spans="2:14" x14ac:dyDescent="0.25">
      <c r="B11" s="2" t="s">
        <v>20</v>
      </c>
      <c r="C11" s="10">
        <v>2</v>
      </c>
      <c r="D11" s="10">
        <v>5</v>
      </c>
      <c r="E11" s="10">
        <v>100</v>
      </c>
      <c r="F11" s="8">
        <f t="shared" si="0"/>
        <v>10</v>
      </c>
      <c r="G11" s="10">
        <v>0</v>
      </c>
      <c r="H11" s="10">
        <v>0</v>
      </c>
      <c r="I11" s="10">
        <v>0</v>
      </c>
      <c r="J11" s="10">
        <v>0</v>
      </c>
      <c r="K11" s="35">
        <f t="shared" si="1"/>
        <v>0</v>
      </c>
      <c r="L11" s="35">
        <f t="shared" si="2"/>
        <v>0</v>
      </c>
      <c r="M11" s="35">
        <f t="shared" si="3"/>
        <v>0</v>
      </c>
      <c r="N11" s="35">
        <f t="shared" si="4"/>
        <v>0</v>
      </c>
    </row>
    <row r="12" spans="2:14" x14ac:dyDescent="0.25">
      <c r="B12" s="2" t="s">
        <v>33</v>
      </c>
      <c r="C12" s="10">
        <v>0.2</v>
      </c>
      <c r="D12" s="10">
        <v>100</v>
      </c>
      <c r="E12" s="10">
        <v>89</v>
      </c>
      <c r="F12" s="8">
        <f t="shared" si="0"/>
        <v>17.8</v>
      </c>
      <c r="G12" s="10">
        <v>20</v>
      </c>
      <c r="H12" s="10">
        <v>3.1</v>
      </c>
      <c r="I12" s="10">
        <v>0.9</v>
      </c>
      <c r="J12" s="10">
        <v>0.2</v>
      </c>
      <c r="K12" s="35">
        <f t="shared" si="1"/>
        <v>3.56</v>
      </c>
      <c r="L12" s="35">
        <f t="shared" si="2"/>
        <v>0.55180000000000007</v>
      </c>
      <c r="M12" s="35">
        <f t="shared" si="3"/>
        <v>0.16020000000000001</v>
      </c>
      <c r="N12" s="35">
        <f t="shared" si="4"/>
        <v>3.5600000000000007E-2</v>
      </c>
    </row>
    <row r="13" spans="2:14" x14ac:dyDescent="0.25">
      <c r="B13" s="2" t="s">
        <v>34</v>
      </c>
      <c r="C13" s="10">
        <v>0.25</v>
      </c>
      <c r="D13" s="10">
        <v>120</v>
      </c>
      <c r="E13" s="10">
        <v>85</v>
      </c>
      <c r="F13" s="8">
        <f t="shared" si="0"/>
        <v>25.5</v>
      </c>
      <c r="G13" s="10">
        <v>22</v>
      </c>
      <c r="H13" s="10">
        <v>3.5</v>
      </c>
      <c r="I13" s="10">
        <v>0.8</v>
      </c>
      <c r="J13" s="10">
        <v>0.3</v>
      </c>
      <c r="K13" s="35">
        <f t="shared" si="1"/>
        <v>5.61</v>
      </c>
      <c r="L13" s="35">
        <f t="shared" si="2"/>
        <v>0.89249999999999996</v>
      </c>
      <c r="M13" s="35">
        <f t="shared" si="3"/>
        <v>0.20400000000000001</v>
      </c>
      <c r="N13" s="35">
        <f t="shared" si="4"/>
        <v>7.6499999999999999E-2</v>
      </c>
    </row>
    <row r="14" spans="2:14" x14ac:dyDescent="0.25">
      <c r="B14" s="2" t="s">
        <v>21</v>
      </c>
      <c r="C14" s="10">
        <v>2</v>
      </c>
      <c r="D14" s="10">
        <v>10</v>
      </c>
      <c r="E14" s="10">
        <v>100</v>
      </c>
      <c r="F14" s="8">
        <f t="shared" si="0"/>
        <v>20</v>
      </c>
      <c r="G14" s="10">
        <v>900</v>
      </c>
      <c r="H14" s="10">
        <v>0</v>
      </c>
      <c r="I14" s="10">
        <v>0.1</v>
      </c>
      <c r="J14" s="10">
        <v>99.9</v>
      </c>
      <c r="K14" s="35">
        <f t="shared" si="1"/>
        <v>180</v>
      </c>
      <c r="L14" s="35">
        <f t="shared" si="2"/>
        <v>0</v>
      </c>
      <c r="M14" s="35">
        <f t="shared" si="3"/>
        <v>0.02</v>
      </c>
      <c r="N14" s="35">
        <f t="shared" si="4"/>
        <v>19.98</v>
      </c>
    </row>
    <row r="15" spans="2:14" x14ac:dyDescent="0.25">
      <c r="B15" s="2" t="s">
        <v>35</v>
      </c>
      <c r="C15" s="10">
        <v>1</v>
      </c>
      <c r="D15" s="10">
        <v>10</v>
      </c>
      <c r="E15" s="10">
        <v>85</v>
      </c>
      <c r="F15" s="8">
        <f t="shared" si="0"/>
        <v>8.5</v>
      </c>
      <c r="G15" s="10">
        <v>72</v>
      </c>
      <c r="H15" s="10">
        <v>11.3</v>
      </c>
      <c r="I15" s="10">
        <v>3.8</v>
      </c>
      <c r="J15" s="10">
        <v>0.6</v>
      </c>
      <c r="K15" s="35">
        <f t="shared" si="1"/>
        <v>6.12</v>
      </c>
      <c r="L15" s="35">
        <f t="shared" si="2"/>
        <v>0.96050000000000013</v>
      </c>
      <c r="M15" s="35">
        <f t="shared" si="3"/>
        <v>0.32299999999999995</v>
      </c>
      <c r="N15" s="35">
        <f t="shared" si="4"/>
        <v>5.0999999999999997E-2</v>
      </c>
    </row>
    <row r="16" spans="2:14" ht="15.75" thickBot="1" x14ac:dyDescent="0.3">
      <c r="B16" s="2" t="s">
        <v>36</v>
      </c>
      <c r="C16" s="10">
        <v>1</v>
      </c>
      <c r="D16" s="10">
        <v>0.5</v>
      </c>
      <c r="E16" s="10">
        <v>100</v>
      </c>
      <c r="F16" s="8">
        <f t="shared" si="0"/>
        <v>0.5</v>
      </c>
      <c r="G16" s="10">
        <v>265</v>
      </c>
      <c r="H16" s="10">
        <v>68.900000000000006</v>
      </c>
      <c r="I16" s="10">
        <v>9</v>
      </c>
      <c r="J16" s="10">
        <v>4.3</v>
      </c>
      <c r="K16" s="35">
        <f t="shared" si="1"/>
        <v>1.325</v>
      </c>
      <c r="L16" s="35">
        <f t="shared" si="2"/>
        <v>0.34450000000000003</v>
      </c>
      <c r="M16" s="35">
        <f t="shared" si="3"/>
        <v>4.4999999999999998E-2</v>
      </c>
      <c r="N16" s="35">
        <f t="shared" si="4"/>
        <v>2.1499999999999998E-2</v>
      </c>
    </row>
    <row r="17" spans="2:14" x14ac:dyDescent="0.25">
      <c r="B17" s="70" t="s">
        <v>37</v>
      </c>
      <c r="C17" s="71"/>
      <c r="D17" s="71"/>
      <c r="E17" s="71"/>
      <c r="F17" s="71"/>
      <c r="G17" s="71"/>
      <c r="H17" s="71"/>
      <c r="I17" s="71"/>
      <c r="J17" s="71"/>
      <c r="K17" s="36">
        <f>K7+K8+K9+K10+K11+K12+K13+K14+K15+K16</f>
        <v>2470.6674999999996</v>
      </c>
      <c r="L17" s="37">
        <f>L7+L8+L9+L10+L11+L12+L13+L14+L15+L16</f>
        <v>270.03930000000003</v>
      </c>
      <c r="M17" s="37">
        <f>M7+M8+M9+M10+M11+M12+M13+M14+M15+M16</f>
        <v>229.61470000000003</v>
      </c>
      <c r="N17" s="38">
        <f>N7+N8+N9+N10+N11+N12+N13+N14+N15+N16</f>
        <v>47.837600000000002</v>
      </c>
    </row>
    <row r="18" spans="2:14" ht="15.75" thickBot="1" x14ac:dyDescent="0.3">
      <c r="B18" s="70" t="s">
        <v>38</v>
      </c>
      <c r="C18" s="72"/>
      <c r="D18" s="72"/>
      <c r="E18" s="72"/>
      <c r="F18" s="72"/>
      <c r="G18" s="72"/>
      <c r="H18" s="72"/>
      <c r="I18" s="72"/>
      <c r="J18" s="72"/>
      <c r="K18" s="39">
        <f>K17/4</f>
        <v>617.66687499999989</v>
      </c>
      <c r="L18" s="40">
        <f>L17/4</f>
        <v>67.509825000000006</v>
      </c>
      <c r="M18" s="40">
        <f>M17/4</f>
        <v>57.403675000000007</v>
      </c>
      <c r="N18" s="41">
        <f>N17/4</f>
        <v>11.9594</v>
      </c>
    </row>
    <row r="21" spans="2:14" ht="15.75" x14ac:dyDescent="0.25">
      <c r="B21" s="69" t="s">
        <v>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14" ht="15" customHeight="1" x14ac:dyDescent="0.25">
      <c r="B22" s="69" t="s">
        <v>28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2:14" ht="15.75" thickBot="1" x14ac:dyDescent="0.3"/>
    <row r="24" spans="2:14" ht="15.75" thickBot="1" x14ac:dyDescent="0.3">
      <c r="B24" s="21" t="s">
        <v>2</v>
      </c>
      <c r="C24" s="22" t="s">
        <v>3</v>
      </c>
      <c r="D24" s="22" t="s">
        <v>24</v>
      </c>
      <c r="E24" s="23" t="s">
        <v>25</v>
      </c>
      <c r="F24" s="22" t="s">
        <v>26</v>
      </c>
      <c r="G24" s="24" t="s">
        <v>27</v>
      </c>
    </row>
    <row r="25" spans="2:14" ht="15.75" thickBot="1" x14ac:dyDescent="0.3">
      <c r="B25" s="7" t="s">
        <v>29</v>
      </c>
      <c r="C25" s="8">
        <v>1</v>
      </c>
      <c r="D25" s="8">
        <v>350</v>
      </c>
      <c r="E25" s="25">
        <f>D25/1000</f>
        <v>0.35</v>
      </c>
      <c r="F25" s="15">
        <v>1.48</v>
      </c>
      <c r="G25" s="45">
        <f>E25*F25</f>
        <v>0.51800000000000002</v>
      </c>
    </row>
    <row r="26" spans="2:14" ht="15.75" thickBot="1" x14ac:dyDescent="0.3">
      <c r="B26" s="2" t="s">
        <v>30</v>
      </c>
      <c r="C26" s="10">
        <v>2</v>
      </c>
      <c r="D26" s="10">
        <v>385</v>
      </c>
      <c r="E26" s="25">
        <f t="shared" ref="E26:E34" si="5">D26/1000</f>
        <v>0.38500000000000001</v>
      </c>
      <c r="F26" s="12">
        <v>3.79</v>
      </c>
      <c r="G26" s="45">
        <f t="shared" ref="G26:G34" si="6">E26*F26</f>
        <v>1.4591499999999999</v>
      </c>
    </row>
    <row r="27" spans="2:14" ht="15.75" thickBot="1" x14ac:dyDescent="0.3">
      <c r="B27" s="2" t="s">
        <v>31</v>
      </c>
      <c r="C27" s="10">
        <v>1</v>
      </c>
      <c r="D27" s="10">
        <v>55</v>
      </c>
      <c r="E27" s="25">
        <f t="shared" si="5"/>
        <v>5.5E-2</v>
      </c>
      <c r="F27" s="12">
        <v>2.2999999999999998</v>
      </c>
      <c r="G27" s="45">
        <f t="shared" si="6"/>
        <v>0.1265</v>
      </c>
    </row>
    <row r="28" spans="2:14" ht="15.75" thickBot="1" x14ac:dyDescent="0.3">
      <c r="B28" s="2" t="s">
        <v>32</v>
      </c>
      <c r="C28" s="10">
        <v>1</v>
      </c>
      <c r="D28" s="10">
        <v>30</v>
      </c>
      <c r="E28" s="25">
        <f t="shared" si="5"/>
        <v>0.03</v>
      </c>
      <c r="F28" s="12">
        <v>0.37</v>
      </c>
      <c r="G28" s="45">
        <f t="shared" si="6"/>
        <v>1.1099999999999999E-2</v>
      </c>
    </row>
    <row r="29" spans="2:14" ht="15.75" thickBot="1" x14ac:dyDescent="0.3">
      <c r="B29" s="2" t="s">
        <v>20</v>
      </c>
      <c r="C29" s="10">
        <v>2</v>
      </c>
      <c r="D29" s="10">
        <v>5</v>
      </c>
      <c r="E29" s="25">
        <f t="shared" si="5"/>
        <v>5.0000000000000001E-3</v>
      </c>
      <c r="F29" s="12">
        <v>0.19</v>
      </c>
      <c r="G29" s="45">
        <f t="shared" si="6"/>
        <v>9.5E-4</v>
      </c>
    </row>
    <row r="30" spans="2:14" ht="15.75" thickBot="1" x14ac:dyDescent="0.3">
      <c r="B30" s="2" t="s">
        <v>33</v>
      </c>
      <c r="C30" s="10">
        <v>0.2</v>
      </c>
      <c r="D30" s="10">
        <v>100</v>
      </c>
      <c r="E30" s="25">
        <f t="shared" si="5"/>
        <v>0.1</v>
      </c>
      <c r="F30" s="12">
        <v>1.59</v>
      </c>
      <c r="G30" s="45">
        <f t="shared" si="6"/>
        <v>0.15900000000000003</v>
      </c>
    </row>
    <row r="31" spans="2:14" ht="12.75" customHeight="1" thickBot="1" x14ac:dyDescent="0.3">
      <c r="B31" s="2" t="s">
        <v>34</v>
      </c>
      <c r="C31" s="10">
        <v>0.25</v>
      </c>
      <c r="D31" s="10">
        <v>120</v>
      </c>
      <c r="E31" s="25">
        <f t="shared" si="5"/>
        <v>0.12</v>
      </c>
      <c r="F31" s="12">
        <v>1.79</v>
      </c>
      <c r="G31" s="45">
        <f t="shared" si="6"/>
        <v>0.21479999999999999</v>
      </c>
    </row>
    <row r="32" spans="2:14" ht="15.75" thickBot="1" x14ac:dyDescent="0.3">
      <c r="B32" s="2" t="s">
        <v>21</v>
      </c>
      <c r="C32" s="10">
        <v>2</v>
      </c>
      <c r="D32" s="10">
        <v>10</v>
      </c>
      <c r="E32" s="25">
        <f t="shared" si="5"/>
        <v>0.01</v>
      </c>
      <c r="F32" s="12">
        <v>5.59</v>
      </c>
      <c r="G32" s="45">
        <f t="shared" si="6"/>
        <v>5.5899999999999998E-2</v>
      </c>
    </row>
    <row r="33" spans="2:7" ht="15.75" thickBot="1" x14ac:dyDescent="0.3">
      <c r="B33" s="2" t="s">
        <v>35</v>
      </c>
      <c r="C33" s="10">
        <v>1</v>
      </c>
      <c r="D33" s="10">
        <v>10</v>
      </c>
      <c r="E33" s="25">
        <f t="shared" si="5"/>
        <v>0.01</v>
      </c>
      <c r="F33" s="12">
        <v>4.99</v>
      </c>
      <c r="G33" s="45">
        <f t="shared" si="6"/>
        <v>4.99E-2</v>
      </c>
    </row>
    <row r="34" spans="2:7" ht="15.75" thickBot="1" x14ac:dyDescent="0.3">
      <c r="B34" s="2" t="s">
        <v>36</v>
      </c>
      <c r="C34" s="10">
        <v>1</v>
      </c>
      <c r="D34" s="10">
        <v>0.5</v>
      </c>
      <c r="E34" s="25">
        <f t="shared" si="5"/>
        <v>5.0000000000000001E-4</v>
      </c>
      <c r="F34" s="13">
        <v>75</v>
      </c>
      <c r="G34" s="45">
        <f t="shared" si="6"/>
        <v>3.7499999999999999E-2</v>
      </c>
    </row>
    <row r="35" spans="2:7" ht="15.75" thickBot="1" x14ac:dyDescent="0.3">
      <c r="B35" s="20"/>
      <c r="E35" s="73" t="s">
        <v>37</v>
      </c>
      <c r="F35" s="74"/>
      <c r="G35" s="32">
        <f>G25+G26+G27+G28+G29+G30+G31+G32+G33+G34</f>
        <v>2.6328</v>
      </c>
    </row>
    <row r="36" spans="2:7" ht="15.75" thickBot="1" x14ac:dyDescent="0.3">
      <c r="B36" s="20"/>
      <c r="E36" s="67" t="s">
        <v>38</v>
      </c>
      <c r="F36" s="68"/>
      <c r="G36" s="33">
        <f>G35/4</f>
        <v>0.65820000000000001</v>
      </c>
    </row>
    <row r="37" spans="2:7" x14ac:dyDescent="0.25">
      <c r="B37" s="20"/>
    </row>
    <row r="38" spans="2:7" x14ac:dyDescent="0.25">
      <c r="B38" s="20"/>
    </row>
  </sheetData>
  <mergeCells count="8">
    <mergeCell ref="E35:F35"/>
    <mergeCell ref="E36:F36"/>
    <mergeCell ref="B3:N3"/>
    <mergeCell ref="B4:N4"/>
    <mergeCell ref="B17:J17"/>
    <mergeCell ref="B18:J18"/>
    <mergeCell ref="B21:N21"/>
    <mergeCell ref="B22:N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6"/>
  <sheetViews>
    <sheetView topLeftCell="A6" workbookViewId="0">
      <selection activeCell="A15" sqref="A15:XFD24"/>
    </sheetView>
  </sheetViews>
  <sheetFormatPr defaultRowHeight="15" x14ac:dyDescent="0.25"/>
  <cols>
    <col min="1" max="1" width="3.140625" customWidth="1"/>
    <col min="2" max="2" width="15.5703125" customWidth="1"/>
    <col min="4" max="4" width="13.140625" customWidth="1"/>
    <col min="5" max="5" width="14.28515625" customWidth="1"/>
    <col min="6" max="6" width="19.42578125" customWidth="1"/>
  </cols>
  <sheetData>
    <row r="3" spans="2:14" ht="23.25" customHeight="1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21" customHeight="1" x14ac:dyDescent="0.25">
      <c r="B4" s="69" t="s">
        <v>39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6.5" thickBot="1" x14ac:dyDescent="0.3">
      <c r="E5" s="1"/>
    </row>
    <row r="6" spans="2:14" ht="15.75" thickBot="1" x14ac:dyDescent="0.3">
      <c r="B6" s="3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6" t="s">
        <v>14</v>
      </c>
    </row>
    <row r="7" spans="2:14" x14ac:dyDescent="0.25">
      <c r="B7" s="7" t="s">
        <v>42</v>
      </c>
      <c r="C7" s="8">
        <v>4</v>
      </c>
      <c r="D7" s="8">
        <v>150</v>
      </c>
      <c r="E7" s="9">
        <v>50</v>
      </c>
      <c r="F7" s="8">
        <f>(D7*E7)/100</f>
        <v>75</v>
      </c>
      <c r="G7" s="8">
        <v>48</v>
      </c>
      <c r="H7" s="8">
        <v>8.9</v>
      </c>
      <c r="I7" s="8">
        <v>1.1000000000000001</v>
      </c>
      <c r="J7" s="8">
        <v>0.2</v>
      </c>
      <c r="K7" s="35">
        <f>(F7*G7)/100</f>
        <v>36</v>
      </c>
      <c r="L7" s="35">
        <f>(F7*H7)/100</f>
        <v>6.6749999999999998</v>
      </c>
      <c r="M7" s="35">
        <f>(F7*I7)/100</f>
        <v>0.82499999999999996</v>
      </c>
      <c r="N7" s="35">
        <f>(F7*J7)/100</f>
        <v>0.15</v>
      </c>
    </row>
    <row r="8" spans="2:14" x14ac:dyDescent="0.25">
      <c r="B8" s="2" t="s">
        <v>43</v>
      </c>
      <c r="C8" s="10">
        <v>4</v>
      </c>
      <c r="D8" s="10">
        <v>15</v>
      </c>
      <c r="E8" s="11">
        <v>100</v>
      </c>
      <c r="F8" s="8">
        <f t="shared" ref="F8:F10" si="0">(D8*E8)/100</f>
        <v>15</v>
      </c>
      <c r="G8" s="10">
        <v>92</v>
      </c>
      <c r="H8" s="10">
        <v>2.8</v>
      </c>
      <c r="I8" s="10">
        <v>11.8</v>
      </c>
      <c r="J8" s="10">
        <v>3.5</v>
      </c>
      <c r="K8" s="35">
        <f t="shared" ref="K8:K10" si="1">(F8*G8)/100</f>
        <v>13.8</v>
      </c>
      <c r="L8" s="35">
        <f t="shared" ref="L8:L10" si="2">(F8*H8)/100</f>
        <v>0.42</v>
      </c>
      <c r="M8" s="35">
        <f t="shared" ref="M8:M10" si="3">(F8*I8)/100</f>
        <v>1.77</v>
      </c>
      <c r="N8" s="35">
        <f t="shared" ref="N8:N10" si="4">(F8*J8)/100</f>
        <v>0.52500000000000002</v>
      </c>
    </row>
    <row r="9" spans="2:14" x14ac:dyDescent="0.25">
      <c r="B9" s="2" t="s">
        <v>44</v>
      </c>
      <c r="C9" s="10">
        <v>4</v>
      </c>
      <c r="D9" s="10">
        <v>15</v>
      </c>
      <c r="E9" s="10">
        <v>30</v>
      </c>
      <c r="F9" s="8">
        <f t="shared" si="0"/>
        <v>4.5</v>
      </c>
      <c r="G9" s="10">
        <v>699</v>
      </c>
      <c r="H9" s="10">
        <v>3.6</v>
      </c>
      <c r="I9" s="10">
        <v>16.7</v>
      </c>
      <c r="J9" s="10">
        <v>67.5</v>
      </c>
      <c r="K9" s="35">
        <f t="shared" si="1"/>
        <v>31.454999999999998</v>
      </c>
      <c r="L9" s="35">
        <f t="shared" si="2"/>
        <v>0.16200000000000001</v>
      </c>
      <c r="M9" s="35">
        <f t="shared" si="3"/>
        <v>0.75149999999999995</v>
      </c>
      <c r="N9" s="35">
        <f t="shared" si="4"/>
        <v>3.0375000000000001</v>
      </c>
    </row>
    <row r="10" spans="2:14" ht="15.75" thickBot="1" x14ac:dyDescent="0.3">
      <c r="B10" s="2" t="s">
        <v>45</v>
      </c>
      <c r="C10" s="10">
        <v>4</v>
      </c>
      <c r="D10" s="10">
        <v>10</v>
      </c>
      <c r="E10" s="10">
        <v>100</v>
      </c>
      <c r="F10" s="8">
        <f t="shared" si="0"/>
        <v>10</v>
      </c>
      <c r="G10" s="10">
        <v>314</v>
      </c>
      <c r="H10" s="10">
        <v>78</v>
      </c>
      <c r="I10" s="10">
        <v>0.5</v>
      </c>
      <c r="J10" s="10">
        <v>0</v>
      </c>
      <c r="K10" s="35">
        <f t="shared" si="1"/>
        <v>31.4</v>
      </c>
      <c r="L10" s="35">
        <f t="shared" si="2"/>
        <v>7.8</v>
      </c>
      <c r="M10" s="35">
        <f t="shared" si="3"/>
        <v>0.05</v>
      </c>
      <c r="N10" s="35">
        <f t="shared" si="4"/>
        <v>0</v>
      </c>
    </row>
    <row r="11" spans="2:14" x14ac:dyDescent="0.25">
      <c r="B11" s="70" t="s">
        <v>40</v>
      </c>
      <c r="C11" s="71"/>
      <c r="D11" s="71"/>
      <c r="E11" s="71"/>
      <c r="F11" s="71"/>
      <c r="G11" s="71"/>
      <c r="H11" s="71"/>
      <c r="I11" s="71"/>
      <c r="J11" s="71"/>
      <c r="K11" s="54">
        <f>K7+K8+K9+K10</f>
        <v>112.655</v>
      </c>
      <c r="L11" s="55">
        <f>L7+L8+L9+L10</f>
        <v>15.056999999999999</v>
      </c>
      <c r="M11" s="55">
        <f t="shared" ref="M11:N11" si="5">M7+M8+M9+M10</f>
        <v>3.3964999999999996</v>
      </c>
      <c r="N11" s="55">
        <f t="shared" si="5"/>
        <v>3.7125000000000004</v>
      </c>
    </row>
    <row r="12" spans="2:14" ht="15.75" thickBot="1" x14ac:dyDescent="0.3">
      <c r="B12" s="70" t="s">
        <v>41</v>
      </c>
      <c r="C12" s="72"/>
      <c r="D12" s="72"/>
      <c r="E12" s="72"/>
      <c r="F12" s="72"/>
      <c r="G12" s="72"/>
      <c r="H12" s="72"/>
      <c r="I12" s="72"/>
      <c r="J12" s="72"/>
      <c r="K12" s="56">
        <f>K11/4</f>
        <v>28.16375</v>
      </c>
      <c r="L12" s="56">
        <f t="shared" ref="L12:N12" si="6">L11/4</f>
        <v>3.7642499999999997</v>
      </c>
      <c r="M12" s="56">
        <f t="shared" si="6"/>
        <v>0.84912499999999991</v>
      </c>
      <c r="N12" s="56">
        <f t="shared" si="6"/>
        <v>0.92812500000000009</v>
      </c>
    </row>
    <row r="15" spans="2:14" ht="15.75" x14ac:dyDescent="0.25">
      <c r="B15" s="69" t="s">
        <v>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14" ht="15" customHeight="1" x14ac:dyDescent="0.25">
      <c r="B16" s="69" t="s">
        <v>39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2:7" ht="15.75" thickBot="1" x14ac:dyDescent="0.3"/>
    <row r="18" spans="2:7" ht="15.75" thickBot="1" x14ac:dyDescent="0.3">
      <c r="B18" s="27" t="s">
        <v>2</v>
      </c>
      <c r="C18" s="28" t="s">
        <v>3</v>
      </c>
      <c r="D18" s="28" t="s">
        <v>24</v>
      </c>
      <c r="E18" s="29" t="s">
        <v>25</v>
      </c>
      <c r="F18" s="28" t="s">
        <v>26</v>
      </c>
      <c r="G18" s="30" t="s">
        <v>27</v>
      </c>
    </row>
    <row r="19" spans="2:7" x14ac:dyDescent="0.25">
      <c r="B19" s="7" t="s">
        <v>42</v>
      </c>
      <c r="C19" s="8">
        <v>4</v>
      </c>
      <c r="D19" s="8">
        <v>150</v>
      </c>
      <c r="E19" s="9">
        <f>D19/1000</f>
        <v>0.15</v>
      </c>
      <c r="F19" s="26">
        <v>0.9</v>
      </c>
      <c r="G19" s="31">
        <f>C19*E19*F19</f>
        <v>0.54</v>
      </c>
    </row>
    <row r="20" spans="2:7" x14ac:dyDescent="0.25">
      <c r="B20" s="2" t="s">
        <v>43</v>
      </c>
      <c r="C20" s="10">
        <v>4</v>
      </c>
      <c r="D20" s="10">
        <v>15</v>
      </c>
      <c r="E20" s="9">
        <f t="shared" ref="E20:E22" si="7">D20/1000</f>
        <v>1.4999999999999999E-2</v>
      </c>
      <c r="F20" s="12">
        <v>7.75</v>
      </c>
      <c r="G20" s="31">
        <f t="shared" ref="G20:G22" si="8">C20*E20*F20</f>
        <v>0.46499999999999997</v>
      </c>
    </row>
    <row r="21" spans="2:7" x14ac:dyDescent="0.25">
      <c r="B21" s="2" t="s">
        <v>44</v>
      </c>
      <c r="C21" s="10">
        <v>4</v>
      </c>
      <c r="D21" s="10">
        <v>15</v>
      </c>
      <c r="E21" s="9">
        <f t="shared" si="7"/>
        <v>1.4999999999999999E-2</v>
      </c>
      <c r="F21" s="12">
        <v>6.99</v>
      </c>
      <c r="G21" s="31">
        <f t="shared" si="8"/>
        <v>0.4194</v>
      </c>
    </row>
    <row r="22" spans="2:7" x14ac:dyDescent="0.25">
      <c r="B22" s="2" t="s">
        <v>45</v>
      </c>
      <c r="C22" s="10">
        <v>4</v>
      </c>
      <c r="D22" s="10">
        <v>10</v>
      </c>
      <c r="E22" s="9">
        <f t="shared" si="7"/>
        <v>0.01</v>
      </c>
      <c r="F22" s="12">
        <v>4.22</v>
      </c>
      <c r="G22" s="31">
        <f t="shared" si="8"/>
        <v>0.16880000000000001</v>
      </c>
    </row>
    <row r="23" spans="2:7" ht="15.75" thickBot="1" x14ac:dyDescent="0.3">
      <c r="B23" s="20"/>
      <c r="E23" s="73" t="s">
        <v>40</v>
      </c>
      <c r="F23" s="74"/>
      <c r="G23" s="42">
        <f>G19+G20+G21+G22</f>
        <v>1.5931999999999999</v>
      </c>
    </row>
    <row r="24" spans="2:7" ht="15.75" thickBot="1" x14ac:dyDescent="0.3">
      <c r="B24" s="20"/>
      <c r="E24" s="67" t="s">
        <v>41</v>
      </c>
      <c r="F24" s="68"/>
      <c r="G24" s="43">
        <f>G23/4</f>
        <v>0.39829999999999999</v>
      </c>
    </row>
    <row r="25" spans="2:7" x14ac:dyDescent="0.25">
      <c r="B25" s="20"/>
    </row>
    <row r="26" spans="2:7" x14ac:dyDescent="0.25">
      <c r="B26" s="20"/>
    </row>
  </sheetData>
  <mergeCells count="8">
    <mergeCell ref="E23:F23"/>
    <mergeCell ref="E24:F24"/>
    <mergeCell ref="B3:N3"/>
    <mergeCell ref="B4:N4"/>
    <mergeCell ref="B11:J11"/>
    <mergeCell ref="B12:J12"/>
    <mergeCell ref="B15:N15"/>
    <mergeCell ref="B16:N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8"/>
  <sheetViews>
    <sheetView topLeftCell="A7" workbookViewId="0">
      <selection activeCell="A16" sqref="A16:XFD26"/>
    </sheetView>
  </sheetViews>
  <sheetFormatPr defaultRowHeight="15" x14ac:dyDescent="0.25"/>
  <cols>
    <col min="1" max="1" width="3.140625" customWidth="1"/>
    <col min="2" max="2" width="15.5703125" customWidth="1"/>
    <col min="4" max="4" width="13.140625" customWidth="1"/>
    <col min="5" max="5" width="14.28515625" customWidth="1"/>
    <col min="6" max="6" width="19.42578125" customWidth="1"/>
  </cols>
  <sheetData>
    <row r="3" spans="2:14" ht="23.25" customHeight="1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21" customHeight="1" x14ac:dyDescent="0.25">
      <c r="B4" s="69" t="s">
        <v>46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6.5" thickBot="1" x14ac:dyDescent="0.3">
      <c r="E5" s="1"/>
    </row>
    <row r="6" spans="2:14" ht="15.75" thickBot="1" x14ac:dyDescent="0.3">
      <c r="B6" s="3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6" t="s">
        <v>14</v>
      </c>
    </row>
    <row r="7" spans="2:14" x14ac:dyDescent="0.25">
      <c r="B7" s="7" t="s">
        <v>47</v>
      </c>
      <c r="C7" s="8">
        <v>4</v>
      </c>
      <c r="D7" s="8">
        <v>200</v>
      </c>
      <c r="E7" s="9">
        <v>100</v>
      </c>
      <c r="F7" s="8">
        <f>(E7*D7)/100*C7</f>
        <v>800</v>
      </c>
      <c r="G7" s="8">
        <v>0</v>
      </c>
      <c r="H7" s="8">
        <v>0</v>
      </c>
      <c r="I7" s="8">
        <v>0</v>
      </c>
      <c r="J7" s="8">
        <v>0</v>
      </c>
      <c r="K7" s="35">
        <f>(F7*G7)/100</f>
        <v>0</v>
      </c>
      <c r="L7" s="35">
        <f>(H7)/100</f>
        <v>0</v>
      </c>
      <c r="M7" s="35">
        <f>(F7*I7)/100</f>
        <v>0</v>
      </c>
      <c r="N7" s="35">
        <f>(F7*J7)/100</f>
        <v>0</v>
      </c>
    </row>
    <row r="8" spans="2:14" x14ac:dyDescent="0.25">
      <c r="B8" s="2" t="s">
        <v>48</v>
      </c>
      <c r="C8" s="10">
        <v>4</v>
      </c>
      <c r="D8" s="10">
        <v>50</v>
      </c>
      <c r="E8" s="11">
        <v>85</v>
      </c>
      <c r="F8" s="8">
        <f t="shared" ref="F8:F11" si="0">(E8*D8)/100*C8</f>
        <v>170</v>
      </c>
      <c r="G8" s="10">
        <v>60</v>
      </c>
      <c r="H8" s="10">
        <v>12.7</v>
      </c>
      <c r="I8" s="10">
        <v>0.2</v>
      </c>
      <c r="J8" s="10">
        <v>0.5</v>
      </c>
      <c r="K8" s="35">
        <f t="shared" ref="K8:K11" si="1">(F8*G8)/100</f>
        <v>102</v>
      </c>
      <c r="L8" s="35">
        <f t="shared" ref="L8:L11" si="2">(H8)/100</f>
        <v>0.127</v>
      </c>
      <c r="M8" s="35">
        <f t="shared" ref="M8:M11" si="3">(F8*I8)/100</f>
        <v>0.34</v>
      </c>
      <c r="N8" s="35">
        <f t="shared" ref="N8:N11" si="4">(F8*J8)/100</f>
        <v>0.85</v>
      </c>
    </row>
    <row r="9" spans="2:14" x14ac:dyDescent="0.25">
      <c r="B9" s="2" t="s">
        <v>49</v>
      </c>
      <c r="C9" s="10">
        <v>4</v>
      </c>
      <c r="D9" s="10">
        <v>50</v>
      </c>
      <c r="E9" s="10">
        <v>30</v>
      </c>
      <c r="F9" s="8">
        <f t="shared" si="0"/>
        <v>60</v>
      </c>
      <c r="G9" s="10">
        <v>31</v>
      </c>
      <c r="H9" s="10">
        <v>1.9</v>
      </c>
      <c r="I9" s="10">
        <v>0.5</v>
      </c>
      <c r="J9" s="10">
        <v>0.3</v>
      </c>
      <c r="K9" s="35">
        <f t="shared" si="1"/>
        <v>18.600000000000001</v>
      </c>
      <c r="L9" s="35">
        <f t="shared" si="2"/>
        <v>1.9E-2</v>
      </c>
      <c r="M9" s="35">
        <f t="shared" si="3"/>
        <v>0.3</v>
      </c>
      <c r="N9" s="35">
        <f t="shared" si="4"/>
        <v>0.18</v>
      </c>
    </row>
    <row r="10" spans="2:14" x14ac:dyDescent="0.25">
      <c r="B10" s="2" t="s">
        <v>50</v>
      </c>
      <c r="C10" s="10">
        <v>8</v>
      </c>
      <c r="D10" s="10">
        <v>30</v>
      </c>
      <c r="E10" s="10">
        <v>96</v>
      </c>
      <c r="F10" s="8">
        <f t="shared" si="0"/>
        <v>230.4</v>
      </c>
      <c r="G10" s="10">
        <v>34</v>
      </c>
      <c r="H10" s="10">
        <v>5.3</v>
      </c>
      <c r="I10" s="10">
        <v>0.6</v>
      </c>
      <c r="J10" s="10">
        <v>0.4</v>
      </c>
      <c r="K10" s="35">
        <f t="shared" si="1"/>
        <v>78.335999999999999</v>
      </c>
      <c r="L10" s="35">
        <f t="shared" si="2"/>
        <v>5.2999999999999999E-2</v>
      </c>
      <c r="M10" s="35">
        <f t="shared" si="3"/>
        <v>1.3824000000000001</v>
      </c>
      <c r="N10" s="35">
        <f t="shared" si="4"/>
        <v>0.92160000000000009</v>
      </c>
    </row>
    <row r="11" spans="2:14" ht="15.75" thickBot="1" x14ac:dyDescent="0.3">
      <c r="B11" s="2" t="s">
        <v>51</v>
      </c>
      <c r="C11" s="10">
        <v>4</v>
      </c>
      <c r="D11" s="10">
        <v>5</v>
      </c>
      <c r="E11" s="10">
        <v>100</v>
      </c>
      <c r="F11" s="8">
        <f t="shared" si="0"/>
        <v>20</v>
      </c>
      <c r="G11" s="10">
        <v>397</v>
      </c>
      <c r="H11" s="10">
        <v>99.3</v>
      </c>
      <c r="I11" s="10">
        <v>0</v>
      </c>
      <c r="J11" s="10">
        <v>0</v>
      </c>
      <c r="K11" s="35">
        <f t="shared" si="1"/>
        <v>79.400000000000006</v>
      </c>
      <c r="L11" s="35">
        <f t="shared" si="2"/>
        <v>0.99299999999999999</v>
      </c>
      <c r="M11" s="35">
        <f t="shared" si="3"/>
        <v>0</v>
      </c>
      <c r="N11" s="35">
        <f t="shared" si="4"/>
        <v>0</v>
      </c>
    </row>
    <row r="12" spans="2:14" x14ac:dyDescent="0.25">
      <c r="B12" s="70" t="s">
        <v>52</v>
      </c>
      <c r="C12" s="71"/>
      <c r="D12" s="71"/>
      <c r="E12" s="71"/>
      <c r="F12" s="71"/>
      <c r="G12" s="71"/>
      <c r="H12" s="71"/>
      <c r="I12" s="71"/>
      <c r="J12" s="71"/>
      <c r="K12" s="36">
        <f>K7+K8+K9+K10+K11</f>
        <v>278.33600000000001</v>
      </c>
      <c r="L12" s="37">
        <f>L7+L8+L9+L10+L11</f>
        <v>1.1919999999999999</v>
      </c>
      <c r="M12" s="37">
        <f>M7+M8+M9+M10+M11</f>
        <v>2.0224000000000002</v>
      </c>
      <c r="N12" s="38">
        <f>N7+N8+N9+N10+N11</f>
        <v>1.9516</v>
      </c>
    </row>
    <row r="13" spans="2:14" ht="15.75" thickBot="1" x14ac:dyDescent="0.3">
      <c r="B13" s="70" t="s">
        <v>53</v>
      </c>
      <c r="C13" s="72"/>
      <c r="D13" s="72"/>
      <c r="E13" s="72"/>
      <c r="F13" s="72"/>
      <c r="G13" s="72"/>
      <c r="H13" s="72"/>
      <c r="I13" s="72"/>
      <c r="J13" s="72"/>
      <c r="K13" s="39">
        <f>K12/4</f>
        <v>69.584000000000003</v>
      </c>
      <c r="L13" s="40">
        <f>L12/4</f>
        <v>0.29799999999999999</v>
      </c>
      <c r="M13" s="40">
        <f>M12/4</f>
        <v>0.50560000000000005</v>
      </c>
      <c r="N13" s="41">
        <f>N12/4</f>
        <v>0.4879</v>
      </c>
    </row>
    <row r="16" spans="2:14" ht="15.75" x14ac:dyDescent="0.25">
      <c r="B16" s="69" t="s">
        <v>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2:14" ht="15" customHeight="1" x14ac:dyDescent="0.25">
      <c r="B17" s="69" t="s">
        <v>46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2:14" ht="15.75" thickBot="1" x14ac:dyDescent="0.3"/>
    <row r="19" spans="2:14" ht="15.75" thickBot="1" x14ac:dyDescent="0.3">
      <c r="B19" s="27" t="s">
        <v>2</v>
      </c>
      <c r="C19" s="28" t="s">
        <v>3</v>
      </c>
      <c r="D19" s="28" t="s">
        <v>24</v>
      </c>
      <c r="E19" s="29" t="s">
        <v>25</v>
      </c>
      <c r="F19" s="28" t="s">
        <v>26</v>
      </c>
      <c r="G19" s="30" t="s">
        <v>27</v>
      </c>
    </row>
    <row r="20" spans="2:14" x14ac:dyDescent="0.25">
      <c r="B20" s="7" t="s">
        <v>47</v>
      </c>
      <c r="C20" s="8">
        <v>4</v>
      </c>
      <c r="D20" s="8">
        <v>200</v>
      </c>
      <c r="E20" s="46">
        <f>(C20*D20)/1000</f>
        <v>0.8</v>
      </c>
      <c r="F20" s="26">
        <v>0.09</v>
      </c>
      <c r="G20" s="34">
        <f>E20*F20</f>
        <v>7.1999999999999995E-2</v>
      </c>
    </row>
    <row r="21" spans="2:14" x14ac:dyDescent="0.25">
      <c r="B21" s="2" t="s">
        <v>48</v>
      </c>
      <c r="C21" s="10">
        <v>4</v>
      </c>
      <c r="D21" s="10">
        <v>50</v>
      </c>
      <c r="E21" s="46">
        <f t="shared" ref="E21:E24" si="5">(C21*D21)/1000</f>
        <v>0.2</v>
      </c>
      <c r="F21" s="12">
        <v>1.29</v>
      </c>
      <c r="G21" s="34">
        <f t="shared" ref="G21:G24" si="6">E21*F21</f>
        <v>0.25800000000000001</v>
      </c>
    </row>
    <row r="22" spans="2:14" x14ac:dyDescent="0.25">
      <c r="B22" s="2" t="s">
        <v>49</v>
      </c>
      <c r="C22" s="10">
        <v>4</v>
      </c>
      <c r="D22" s="10">
        <v>50</v>
      </c>
      <c r="E22" s="46">
        <f t="shared" si="5"/>
        <v>0.2</v>
      </c>
      <c r="F22" s="12">
        <v>1.49</v>
      </c>
      <c r="G22" s="34">
        <f t="shared" si="6"/>
        <v>0.29799999999999999</v>
      </c>
    </row>
    <row r="23" spans="2:14" x14ac:dyDescent="0.25">
      <c r="B23" s="2" t="s">
        <v>50</v>
      </c>
      <c r="C23" s="10">
        <v>8</v>
      </c>
      <c r="D23" s="10">
        <v>30</v>
      </c>
      <c r="E23" s="46">
        <f t="shared" si="5"/>
        <v>0.24</v>
      </c>
      <c r="F23" s="12">
        <v>2.58</v>
      </c>
      <c r="G23" s="34">
        <f t="shared" si="6"/>
        <v>0.61919999999999997</v>
      </c>
    </row>
    <row r="24" spans="2:14" x14ac:dyDescent="0.25">
      <c r="B24" s="2" t="s">
        <v>51</v>
      </c>
      <c r="C24" s="10">
        <v>4</v>
      </c>
      <c r="D24" s="10">
        <v>5</v>
      </c>
      <c r="E24" s="46">
        <f t="shared" si="5"/>
        <v>0.02</v>
      </c>
      <c r="F24" s="12">
        <v>0.99</v>
      </c>
      <c r="G24" s="34">
        <f t="shared" si="6"/>
        <v>1.9800000000000002E-2</v>
      </c>
    </row>
    <row r="25" spans="2:14" ht="15.75" thickBot="1" x14ac:dyDescent="0.3">
      <c r="B25" s="20"/>
      <c r="E25" s="73" t="s">
        <v>52</v>
      </c>
      <c r="F25" s="74"/>
      <c r="G25" s="32">
        <f>G20+G21+G22+G23+G24</f>
        <v>1.2669999999999999</v>
      </c>
    </row>
    <row r="26" spans="2:14" ht="15.75" thickBot="1" x14ac:dyDescent="0.3">
      <c r="B26" s="20"/>
      <c r="E26" s="67" t="s">
        <v>53</v>
      </c>
      <c r="F26" s="68"/>
      <c r="G26" s="33">
        <f>G25/4</f>
        <v>0.31674999999999998</v>
      </c>
    </row>
    <row r="27" spans="2:14" x14ac:dyDescent="0.25">
      <c r="B27" s="20"/>
    </row>
    <row r="28" spans="2:14" x14ac:dyDescent="0.25">
      <c r="B28" s="20"/>
    </row>
  </sheetData>
  <mergeCells count="8">
    <mergeCell ref="E25:F25"/>
    <mergeCell ref="E26:F26"/>
    <mergeCell ref="B3:N3"/>
    <mergeCell ref="B4:N4"/>
    <mergeCell ref="B12:J12"/>
    <mergeCell ref="B13:J13"/>
    <mergeCell ref="B16:N16"/>
    <mergeCell ref="B17:N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abSelected="1" topLeftCell="A28" workbookViewId="0">
      <selection activeCell="B53" sqref="B53:N56"/>
    </sheetView>
  </sheetViews>
  <sheetFormatPr defaultRowHeight="15" x14ac:dyDescent="0.25"/>
  <sheetData>
    <row r="2" spans="1:14" x14ac:dyDescent="0.25">
      <c r="A2" t="s">
        <v>54</v>
      </c>
    </row>
    <row r="4" spans="1:14" ht="21" customHeight="1" thickBot="1" x14ac:dyDescent="0.3">
      <c r="B4" s="69" t="s">
        <v>15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.75" thickBot="1" x14ac:dyDescent="0.3">
      <c r="B5" s="3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6" t="s">
        <v>14</v>
      </c>
    </row>
    <row r="6" spans="1:14" hidden="1" x14ac:dyDescent="0.25">
      <c r="B6" s="7" t="s">
        <v>16</v>
      </c>
      <c r="C6" s="8">
        <v>0.5</v>
      </c>
      <c r="D6" s="8">
        <v>1000</v>
      </c>
      <c r="E6" s="9">
        <v>79</v>
      </c>
      <c r="F6" s="8">
        <f>(E6*D6)/100*C6</f>
        <v>395</v>
      </c>
      <c r="G6" s="8">
        <v>26</v>
      </c>
      <c r="H6" s="8">
        <v>2.1</v>
      </c>
      <c r="I6" s="8">
        <v>2.4</v>
      </c>
      <c r="J6" s="8">
        <v>0.2</v>
      </c>
      <c r="K6" s="35">
        <f>(F6*G6)/100</f>
        <v>102.7</v>
      </c>
      <c r="L6" s="35">
        <f>(F6*H6)/100</f>
        <v>8.2949999999999999</v>
      </c>
      <c r="M6" s="35">
        <f>(F6*I6)/100</f>
        <v>9.48</v>
      </c>
      <c r="N6" s="35">
        <f>(F6*J6)/100</f>
        <v>0.79</v>
      </c>
    </row>
    <row r="7" spans="1:14" hidden="1" x14ac:dyDescent="0.25">
      <c r="B7" s="2" t="s">
        <v>17</v>
      </c>
      <c r="C7" s="10">
        <v>1</v>
      </c>
      <c r="D7" s="10">
        <v>200</v>
      </c>
      <c r="E7" s="11">
        <v>85</v>
      </c>
      <c r="F7" s="8">
        <f t="shared" ref="F7:F11" si="0">(E7*D7)/100*C7</f>
        <v>170</v>
      </c>
      <c r="G7" s="10">
        <v>19</v>
      </c>
      <c r="H7" s="10">
        <v>2</v>
      </c>
      <c r="I7" s="10">
        <v>1.6</v>
      </c>
      <c r="J7" s="10">
        <v>0.3</v>
      </c>
      <c r="K7" s="35">
        <f t="shared" ref="K7:K11" si="1">(F7*G7)/100</f>
        <v>32.299999999999997</v>
      </c>
      <c r="L7" s="35">
        <f t="shared" ref="L7:L11" si="2">(F7*H7)/100</f>
        <v>3.4</v>
      </c>
      <c r="M7" s="35">
        <f t="shared" ref="M7:M11" si="3">(F7*I7)/100</f>
        <v>2.72</v>
      </c>
      <c r="N7" s="35">
        <f t="shared" ref="N7:N11" si="4">(F7*J7)/100</f>
        <v>0.51</v>
      </c>
    </row>
    <row r="8" spans="1:14" hidden="1" x14ac:dyDescent="0.25">
      <c r="B8" s="2" t="s">
        <v>18</v>
      </c>
      <c r="C8" s="10">
        <v>1</v>
      </c>
      <c r="D8" s="10">
        <v>200</v>
      </c>
      <c r="E8" s="10">
        <v>90</v>
      </c>
      <c r="F8" s="8">
        <f t="shared" si="0"/>
        <v>180</v>
      </c>
      <c r="G8" s="10">
        <v>26</v>
      </c>
      <c r="H8" s="10">
        <v>2.9</v>
      </c>
      <c r="I8" s="10">
        <v>1.8</v>
      </c>
      <c r="J8" s="10">
        <v>0.3</v>
      </c>
      <c r="K8" s="35">
        <f t="shared" si="1"/>
        <v>46.8</v>
      </c>
      <c r="L8" s="35">
        <f t="shared" si="2"/>
        <v>5.22</v>
      </c>
      <c r="M8" s="35">
        <f t="shared" si="3"/>
        <v>3.24</v>
      </c>
      <c r="N8" s="35">
        <f t="shared" si="4"/>
        <v>0.54</v>
      </c>
    </row>
    <row r="9" spans="1:14" hidden="1" x14ac:dyDescent="0.25">
      <c r="B9" s="2" t="s">
        <v>19</v>
      </c>
      <c r="C9" s="10">
        <v>3</v>
      </c>
      <c r="D9" s="10">
        <v>150</v>
      </c>
      <c r="E9" s="10">
        <v>82</v>
      </c>
      <c r="F9" s="8">
        <f t="shared" si="0"/>
        <v>369</v>
      </c>
      <c r="G9" s="10">
        <v>25</v>
      </c>
      <c r="H9" s="10">
        <v>4.4000000000000004</v>
      </c>
      <c r="I9" s="10">
        <v>0.6</v>
      </c>
      <c r="J9" s="10">
        <v>0</v>
      </c>
      <c r="K9" s="35">
        <f t="shared" si="1"/>
        <v>92.25</v>
      </c>
      <c r="L9" s="35">
        <f t="shared" si="2"/>
        <v>16.236000000000001</v>
      </c>
      <c r="M9" s="35">
        <f t="shared" si="3"/>
        <v>2.214</v>
      </c>
      <c r="N9" s="35">
        <f t="shared" si="4"/>
        <v>0</v>
      </c>
    </row>
    <row r="10" spans="1:14" hidden="1" x14ac:dyDescent="0.25">
      <c r="B10" s="2" t="s">
        <v>20</v>
      </c>
      <c r="C10" s="10">
        <v>1</v>
      </c>
      <c r="D10" s="10">
        <v>5</v>
      </c>
      <c r="E10" s="10">
        <v>100</v>
      </c>
      <c r="F10" s="8">
        <f t="shared" si="0"/>
        <v>5</v>
      </c>
      <c r="G10" s="10">
        <v>0</v>
      </c>
      <c r="H10" s="10">
        <v>0</v>
      </c>
      <c r="I10" s="10">
        <v>0</v>
      </c>
      <c r="J10" s="10">
        <v>0</v>
      </c>
      <c r="K10" s="35">
        <f t="shared" si="1"/>
        <v>0</v>
      </c>
      <c r="L10" s="35">
        <f t="shared" si="2"/>
        <v>0</v>
      </c>
      <c r="M10" s="35">
        <f t="shared" si="3"/>
        <v>0</v>
      </c>
      <c r="N10" s="35">
        <f t="shared" si="4"/>
        <v>0</v>
      </c>
    </row>
    <row r="11" spans="1:14" ht="15.75" hidden="1" thickBot="1" x14ac:dyDescent="0.3">
      <c r="B11" s="2" t="s">
        <v>21</v>
      </c>
      <c r="C11" s="10">
        <v>2</v>
      </c>
      <c r="D11" s="10">
        <v>10</v>
      </c>
      <c r="E11" s="10">
        <v>100</v>
      </c>
      <c r="F11" s="8">
        <f t="shared" si="0"/>
        <v>20</v>
      </c>
      <c r="G11" s="10">
        <v>900</v>
      </c>
      <c r="H11" s="10">
        <v>0</v>
      </c>
      <c r="I11" s="10">
        <v>0.1</v>
      </c>
      <c r="J11" s="10">
        <v>99.9</v>
      </c>
      <c r="K11" s="35">
        <f t="shared" si="1"/>
        <v>180</v>
      </c>
      <c r="L11" s="35">
        <f t="shared" si="2"/>
        <v>0</v>
      </c>
      <c r="M11" s="35">
        <f t="shared" si="3"/>
        <v>0.02</v>
      </c>
      <c r="N11" s="35">
        <f t="shared" si="4"/>
        <v>19.98</v>
      </c>
    </row>
    <row r="12" spans="1:14" ht="15.75" thickBot="1" x14ac:dyDescent="0.3">
      <c r="B12" s="70" t="s">
        <v>22</v>
      </c>
      <c r="C12" s="71"/>
      <c r="D12" s="71"/>
      <c r="E12" s="71"/>
      <c r="F12" s="71"/>
      <c r="G12" s="71"/>
      <c r="H12" s="71"/>
      <c r="I12" s="71"/>
      <c r="J12" s="71"/>
      <c r="K12" s="51">
        <f>K6+K7+K8+K9+K10+K11</f>
        <v>454.05</v>
      </c>
      <c r="L12" s="52">
        <f>L6+L7+L8+L9+L10+L11</f>
        <v>33.150999999999996</v>
      </c>
      <c r="M12" s="52">
        <f>M6+M7+M8+M9+M10+M11</f>
        <v>17.673999999999999</v>
      </c>
      <c r="N12" s="53">
        <f>N6+N7+N8+N9+N10+N11</f>
        <v>21.82</v>
      </c>
    </row>
    <row r="13" spans="1:14" ht="15.75" thickBot="1" x14ac:dyDescent="0.3">
      <c r="B13" s="70" t="s">
        <v>23</v>
      </c>
      <c r="C13" s="72"/>
      <c r="D13" s="72"/>
      <c r="E13" s="72"/>
      <c r="F13" s="72"/>
      <c r="G13" s="72"/>
      <c r="H13" s="72"/>
      <c r="I13" s="72"/>
      <c r="J13" s="72"/>
      <c r="K13" s="48">
        <f>K12/4</f>
        <v>113.5125</v>
      </c>
      <c r="L13" s="49">
        <f>L12/4</f>
        <v>8.2877499999999991</v>
      </c>
      <c r="M13" s="49">
        <f>M12/4</f>
        <v>4.4184999999999999</v>
      </c>
      <c r="N13" s="50">
        <f>N12/4</f>
        <v>5.4550000000000001</v>
      </c>
    </row>
    <row r="16" spans="1:14" ht="21" customHeight="1" thickBot="1" x14ac:dyDescent="0.3">
      <c r="B16" s="69" t="s">
        <v>28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2:14" ht="15.75" thickBot="1" x14ac:dyDescent="0.3">
      <c r="B17" s="3" t="s">
        <v>2</v>
      </c>
      <c r="C17" s="4" t="s">
        <v>3</v>
      </c>
      <c r="D17" s="4" t="s">
        <v>4</v>
      </c>
      <c r="E17" s="5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4" t="s">
        <v>12</v>
      </c>
      <c r="M17" s="4" t="s">
        <v>13</v>
      </c>
      <c r="N17" s="6" t="s">
        <v>14</v>
      </c>
    </row>
    <row r="18" spans="2:14" hidden="1" x14ac:dyDescent="0.25">
      <c r="B18" s="7" t="s">
        <v>29</v>
      </c>
      <c r="C18" s="8">
        <v>1</v>
      </c>
      <c r="D18" s="8">
        <v>350</v>
      </c>
      <c r="E18" s="9">
        <v>100</v>
      </c>
      <c r="F18" s="8">
        <f>(E18*D18)/100*C18</f>
        <v>350</v>
      </c>
      <c r="G18" s="8">
        <v>356</v>
      </c>
      <c r="H18" s="8">
        <v>70</v>
      </c>
      <c r="I18" s="8">
        <v>12.4</v>
      </c>
      <c r="J18" s="8">
        <v>1.8</v>
      </c>
      <c r="K18" s="35">
        <f>(G18*F18)/100</f>
        <v>1246</v>
      </c>
      <c r="L18" s="35">
        <f>(F18*H18)/100</f>
        <v>245</v>
      </c>
      <c r="M18" s="35">
        <f>(F18*I18)/100</f>
        <v>43.4</v>
      </c>
      <c r="N18" s="35">
        <f>(F18*J18)/100</f>
        <v>6.3</v>
      </c>
    </row>
    <row r="19" spans="2:14" hidden="1" x14ac:dyDescent="0.25">
      <c r="B19" s="2" t="s">
        <v>30</v>
      </c>
      <c r="C19" s="10">
        <v>2</v>
      </c>
      <c r="D19" s="10">
        <v>385</v>
      </c>
      <c r="E19" s="11">
        <v>100</v>
      </c>
      <c r="F19" s="8">
        <f t="shared" ref="F19:F27" si="5">(E19*D19)/100*C19</f>
        <v>770</v>
      </c>
      <c r="G19" s="10">
        <v>110</v>
      </c>
      <c r="H19" s="10">
        <v>0</v>
      </c>
      <c r="I19" s="10">
        <v>22.9</v>
      </c>
      <c r="J19" s="10">
        <v>2</v>
      </c>
      <c r="K19" s="35">
        <f t="shared" ref="K19:K27" si="6">(G19*F19)/100</f>
        <v>847</v>
      </c>
      <c r="L19" s="35">
        <f t="shared" ref="L19:L27" si="7">(F19*H19)/100</f>
        <v>0</v>
      </c>
      <c r="M19" s="35">
        <f t="shared" ref="M19:M27" si="8">(F19*I19)/100</f>
        <v>176.33</v>
      </c>
      <c r="N19" s="35">
        <f t="shared" ref="N19:N27" si="9">(F19*J19)/100</f>
        <v>15.4</v>
      </c>
    </row>
    <row r="20" spans="2:14" hidden="1" x14ac:dyDescent="0.25">
      <c r="B20" s="2" t="s">
        <v>31</v>
      </c>
      <c r="C20" s="10">
        <v>1</v>
      </c>
      <c r="D20" s="10">
        <v>55</v>
      </c>
      <c r="E20" s="10">
        <v>95</v>
      </c>
      <c r="F20" s="8">
        <f t="shared" si="5"/>
        <v>52.25</v>
      </c>
      <c r="G20" s="10">
        <v>149</v>
      </c>
      <c r="H20" s="10">
        <v>0</v>
      </c>
      <c r="I20" s="10">
        <v>13</v>
      </c>
      <c r="J20" s="10">
        <v>10.8</v>
      </c>
      <c r="K20" s="35">
        <f t="shared" si="6"/>
        <v>77.852500000000006</v>
      </c>
      <c r="L20" s="35">
        <f t="shared" si="7"/>
        <v>0</v>
      </c>
      <c r="M20" s="35">
        <f t="shared" si="8"/>
        <v>6.7925000000000004</v>
      </c>
      <c r="N20" s="35">
        <f t="shared" si="9"/>
        <v>5.6430000000000007</v>
      </c>
    </row>
    <row r="21" spans="2:14" hidden="1" x14ac:dyDescent="0.25">
      <c r="B21" s="2" t="s">
        <v>32</v>
      </c>
      <c r="C21" s="10">
        <v>1</v>
      </c>
      <c r="D21" s="10">
        <v>30</v>
      </c>
      <c r="E21" s="10">
        <v>100</v>
      </c>
      <c r="F21" s="8">
        <f t="shared" si="5"/>
        <v>30</v>
      </c>
      <c r="G21" s="10">
        <v>344</v>
      </c>
      <c r="H21" s="10">
        <v>74.3</v>
      </c>
      <c r="I21" s="10">
        <v>7.8</v>
      </c>
      <c r="J21" s="10">
        <v>1.1000000000000001</v>
      </c>
      <c r="K21" s="35">
        <f t="shared" si="6"/>
        <v>103.2</v>
      </c>
      <c r="L21" s="35">
        <f t="shared" si="7"/>
        <v>22.29</v>
      </c>
      <c r="M21" s="35">
        <f t="shared" si="8"/>
        <v>2.34</v>
      </c>
      <c r="N21" s="35">
        <f t="shared" si="9"/>
        <v>0.33</v>
      </c>
    </row>
    <row r="22" spans="2:14" hidden="1" x14ac:dyDescent="0.25">
      <c r="B22" s="2" t="s">
        <v>20</v>
      </c>
      <c r="C22" s="10">
        <v>2</v>
      </c>
      <c r="D22" s="10">
        <v>5</v>
      </c>
      <c r="E22" s="10">
        <v>100</v>
      </c>
      <c r="F22" s="8">
        <f t="shared" si="5"/>
        <v>10</v>
      </c>
      <c r="G22" s="10">
        <v>0</v>
      </c>
      <c r="H22" s="10">
        <v>0</v>
      </c>
      <c r="I22" s="10">
        <v>0</v>
      </c>
      <c r="J22" s="10">
        <v>0</v>
      </c>
      <c r="K22" s="35">
        <f t="shared" si="6"/>
        <v>0</v>
      </c>
      <c r="L22" s="35">
        <f t="shared" si="7"/>
        <v>0</v>
      </c>
      <c r="M22" s="35">
        <f t="shared" si="8"/>
        <v>0</v>
      </c>
      <c r="N22" s="35">
        <f t="shared" si="9"/>
        <v>0</v>
      </c>
    </row>
    <row r="23" spans="2:14" hidden="1" x14ac:dyDescent="0.25">
      <c r="B23" s="2" t="s">
        <v>33</v>
      </c>
      <c r="C23" s="10">
        <v>0.2</v>
      </c>
      <c r="D23" s="10">
        <v>100</v>
      </c>
      <c r="E23" s="10">
        <v>89</v>
      </c>
      <c r="F23" s="8">
        <f t="shared" si="5"/>
        <v>17.8</v>
      </c>
      <c r="G23" s="10">
        <v>20</v>
      </c>
      <c r="H23" s="10">
        <v>3.1</v>
      </c>
      <c r="I23" s="10">
        <v>0.9</v>
      </c>
      <c r="J23" s="10">
        <v>0.2</v>
      </c>
      <c r="K23" s="35">
        <f t="shared" si="6"/>
        <v>3.56</v>
      </c>
      <c r="L23" s="35">
        <f t="shared" si="7"/>
        <v>0.55180000000000007</v>
      </c>
      <c r="M23" s="35">
        <f t="shared" si="8"/>
        <v>0.16020000000000001</v>
      </c>
      <c r="N23" s="35">
        <f t="shared" si="9"/>
        <v>3.5600000000000007E-2</v>
      </c>
    </row>
    <row r="24" spans="2:14" hidden="1" x14ac:dyDescent="0.25">
      <c r="B24" s="2" t="s">
        <v>34</v>
      </c>
      <c r="C24" s="10">
        <v>0.25</v>
      </c>
      <c r="D24" s="10">
        <v>120</v>
      </c>
      <c r="E24" s="10">
        <v>85</v>
      </c>
      <c r="F24" s="8">
        <f t="shared" si="5"/>
        <v>25.5</v>
      </c>
      <c r="G24" s="10">
        <v>22</v>
      </c>
      <c r="H24" s="10">
        <v>3.5</v>
      </c>
      <c r="I24" s="10">
        <v>0.8</v>
      </c>
      <c r="J24" s="10">
        <v>0.3</v>
      </c>
      <c r="K24" s="35">
        <f t="shared" si="6"/>
        <v>5.61</v>
      </c>
      <c r="L24" s="35">
        <f t="shared" si="7"/>
        <v>0.89249999999999996</v>
      </c>
      <c r="M24" s="35">
        <f t="shared" si="8"/>
        <v>0.20400000000000001</v>
      </c>
      <c r="N24" s="35">
        <f t="shared" si="9"/>
        <v>7.6499999999999999E-2</v>
      </c>
    </row>
    <row r="25" spans="2:14" hidden="1" x14ac:dyDescent="0.25">
      <c r="B25" s="2" t="s">
        <v>21</v>
      </c>
      <c r="C25" s="10">
        <v>2</v>
      </c>
      <c r="D25" s="10">
        <v>10</v>
      </c>
      <c r="E25" s="10">
        <v>100</v>
      </c>
      <c r="F25" s="8">
        <f t="shared" si="5"/>
        <v>20</v>
      </c>
      <c r="G25" s="10">
        <v>900</v>
      </c>
      <c r="H25" s="10">
        <v>0</v>
      </c>
      <c r="I25" s="10">
        <v>0.1</v>
      </c>
      <c r="J25" s="10">
        <v>99.9</v>
      </c>
      <c r="K25" s="35">
        <f t="shared" si="6"/>
        <v>180</v>
      </c>
      <c r="L25" s="35">
        <f t="shared" si="7"/>
        <v>0</v>
      </c>
      <c r="M25" s="35">
        <f t="shared" si="8"/>
        <v>0.02</v>
      </c>
      <c r="N25" s="35">
        <f t="shared" si="9"/>
        <v>19.98</v>
      </c>
    </row>
    <row r="26" spans="2:14" hidden="1" x14ac:dyDescent="0.25">
      <c r="B26" s="2" t="s">
        <v>35</v>
      </c>
      <c r="C26" s="10">
        <v>1</v>
      </c>
      <c r="D26" s="10">
        <v>10</v>
      </c>
      <c r="E26" s="10">
        <v>85</v>
      </c>
      <c r="F26" s="8">
        <f t="shared" si="5"/>
        <v>8.5</v>
      </c>
      <c r="G26" s="10">
        <v>72</v>
      </c>
      <c r="H26" s="10">
        <v>11.3</v>
      </c>
      <c r="I26" s="10">
        <v>3.8</v>
      </c>
      <c r="J26" s="10">
        <v>0.6</v>
      </c>
      <c r="K26" s="35">
        <f t="shared" si="6"/>
        <v>6.12</v>
      </c>
      <c r="L26" s="35">
        <f t="shared" si="7"/>
        <v>0.96050000000000013</v>
      </c>
      <c r="M26" s="35">
        <f t="shared" si="8"/>
        <v>0.32299999999999995</v>
      </c>
      <c r="N26" s="35">
        <f t="shared" si="9"/>
        <v>5.0999999999999997E-2</v>
      </c>
    </row>
    <row r="27" spans="2:14" ht="15.75" hidden="1" thickBot="1" x14ac:dyDescent="0.3">
      <c r="B27" s="2" t="s">
        <v>36</v>
      </c>
      <c r="C27" s="10">
        <v>1</v>
      </c>
      <c r="D27" s="10">
        <v>0.5</v>
      </c>
      <c r="E27" s="10">
        <v>100</v>
      </c>
      <c r="F27" s="8">
        <f t="shared" si="5"/>
        <v>0.5</v>
      </c>
      <c r="G27" s="10">
        <v>265</v>
      </c>
      <c r="H27" s="10">
        <v>68.900000000000006</v>
      </c>
      <c r="I27" s="10">
        <v>9</v>
      </c>
      <c r="J27" s="10">
        <v>4.3</v>
      </c>
      <c r="K27" s="35">
        <f t="shared" si="6"/>
        <v>1.325</v>
      </c>
      <c r="L27" s="35">
        <f t="shared" si="7"/>
        <v>0.34450000000000003</v>
      </c>
      <c r="M27" s="35">
        <f t="shared" si="8"/>
        <v>4.4999999999999998E-2</v>
      </c>
      <c r="N27" s="35">
        <f t="shared" si="9"/>
        <v>2.1499999999999998E-2</v>
      </c>
    </row>
    <row r="28" spans="2:14" x14ac:dyDescent="0.25">
      <c r="B28" s="70" t="s">
        <v>37</v>
      </c>
      <c r="C28" s="71"/>
      <c r="D28" s="71"/>
      <c r="E28" s="71"/>
      <c r="F28" s="71"/>
      <c r="G28" s="71"/>
      <c r="H28" s="71"/>
      <c r="I28" s="71"/>
      <c r="J28" s="71"/>
      <c r="K28" s="36">
        <f>K18+K19+K20+K21+K22+K23+K24+K25+K26+K27</f>
        <v>2470.6674999999996</v>
      </c>
      <c r="L28" s="37">
        <f>L18+L19+L20+L21+L22+L23+L24+L25+L26+L27</f>
        <v>270.03930000000003</v>
      </c>
      <c r="M28" s="37">
        <f>M18+M19+M20+M21+M22+M23+M24+M25+M26+M27</f>
        <v>229.61470000000003</v>
      </c>
      <c r="N28" s="38">
        <f>N18+N19+N20+N21+N22+N23+N24+N25+N26+N27</f>
        <v>47.837600000000002</v>
      </c>
    </row>
    <row r="29" spans="2:14" ht="15.75" thickBot="1" x14ac:dyDescent="0.3">
      <c r="B29" s="70" t="s">
        <v>38</v>
      </c>
      <c r="C29" s="72"/>
      <c r="D29" s="72"/>
      <c r="E29" s="72"/>
      <c r="F29" s="72"/>
      <c r="G29" s="72"/>
      <c r="H29" s="72"/>
      <c r="I29" s="72"/>
      <c r="J29" s="72"/>
      <c r="K29" s="39">
        <f>K28/4</f>
        <v>617.66687499999989</v>
      </c>
      <c r="L29" s="40">
        <f>L28/4</f>
        <v>67.509825000000006</v>
      </c>
      <c r="M29" s="40">
        <f>M28/4</f>
        <v>57.403675000000007</v>
      </c>
      <c r="N29" s="41">
        <f>N28/4</f>
        <v>11.9594</v>
      </c>
    </row>
    <row r="32" spans="2:14" ht="21" customHeight="1" thickBot="1" x14ac:dyDescent="0.3">
      <c r="B32" s="69" t="s">
        <v>39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2:14" ht="15.75" thickBot="1" x14ac:dyDescent="0.3">
      <c r="B33" s="3" t="s">
        <v>2</v>
      </c>
      <c r="C33" s="4" t="s">
        <v>3</v>
      </c>
      <c r="D33" s="4" t="s">
        <v>4</v>
      </c>
      <c r="E33" s="5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6" t="s">
        <v>14</v>
      </c>
    </row>
    <row r="34" spans="2:14" hidden="1" x14ac:dyDescent="0.25">
      <c r="B34" s="7" t="s">
        <v>42</v>
      </c>
      <c r="C34" s="8">
        <v>4</v>
      </c>
      <c r="D34" s="8">
        <v>150</v>
      </c>
      <c r="E34" s="9">
        <v>50</v>
      </c>
      <c r="F34" s="8">
        <f>(D34*E34)/100</f>
        <v>75</v>
      </c>
      <c r="G34" s="8">
        <v>48</v>
      </c>
      <c r="H34" s="8">
        <v>8.9</v>
      </c>
      <c r="I34" s="8">
        <v>1.1000000000000001</v>
      </c>
      <c r="J34" s="8">
        <v>0.2</v>
      </c>
      <c r="K34" s="35">
        <f>(F34*G34)/100</f>
        <v>36</v>
      </c>
      <c r="L34" s="35">
        <f>(F34*H34)/100</f>
        <v>6.6749999999999998</v>
      </c>
      <c r="M34" s="35">
        <f>(F34*I34)/100</f>
        <v>0.82499999999999996</v>
      </c>
      <c r="N34" s="35">
        <f>(F34*J34)/100</f>
        <v>0.15</v>
      </c>
    </row>
    <row r="35" spans="2:14" hidden="1" x14ac:dyDescent="0.25">
      <c r="B35" s="2" t="s">
        <v>43</v>
      </c>
      <c r="C35" s="10">
        <v>4</v>
      </c>
      <c r="D35" s="10">
        <v>15</v>
      </c>
      <c r="E35" s="11">
        <v>100</v>
      </c>
      <c r="F35" s="8">
        <f t="shared" ref="F35:F37" si="10">(D35*E35)/100</f>
        <v>15</v>
      </c>
      <c r="G35" s="10">
        <v>92</v>
      </c>
      <c r="H35" s="10">
        <v>2.8</v>
      </c>
      <c r="I35" s="10">
        <v>11.8</v>
      </c>
      <c r="J35" s="10">
        <v>3.5</v>
      </c>
      <c r="K35" s="35">
        <f t="shared" ref="K35:K37" si="11">(F35*G35)/100</f>
        <v>13.8</v>
      </c>
      <c r="L35" s="35">
        <f t="shared" ref="L35:L37" si="12">(F35*H35)/100</f>
        <v>0.42</v>
      </c>
      <c r="M35" s="35">
        <f t="shared" ref="M35:M37" si="13">(F35*I35)/100</f>
        <v>1.77</v>
      </c>
      <c r="N35" s="35">
        <f t="shared" ref="N35:N37" si="14">(F35*J35)/100</f>
        <v>0.52500000000000002</v>
      </c>
    </row>
    <row r="36" spans="2:14" hidden="1" x14ac:dyDescent="0.25">
      <c r="B36" s="2" t="s">
        <v>44</v>
      </c>
      <c r="C36" s="10">
        <v>4</v>
      </c>
      <c r="D36" s="10">
        <v>15</v>
      </c>
      <c r="E36" s="10">
        <v>30</v>
      </c>
      <c r="F36" s="8">
        <f t="shared" si="10"/>
        <v>4.5</v>
      </c>
      <c r="G36" s="10">
        <v>699</v>
      </c>
      <c r="H36" s="10">
        <v>3.6</v>
      </c>
      <c r="I36" s="10">
        <v>16.7</v>
      </c>
      <c r="J36" s="10">
        <v>67.5</v>
      </c>
      <c r="K36" s="35">
        <f t="shared" si="11"/>
        <v>31.454999999999998</v>
      </c>
      <c r="L36" s="35">
        <f t="shared" si="12"/>
        <v>0.16200000000000001</v>
      </c>
      <c r="M36" s="35">
        <f t="shared" si="13"/>
        <v>0.75149999999999995</v>
      </c>
      <c r="N36" s="35">
        <f t="shared" si="14"/>
        <v>3.0375000000000001</v>
      </c>
    </row>
    <row r="37" spans="2:14" ht="15.75" hidden="1" thickBot="1" x14ac:dyDescent="0.3">
      <c r="B37" s="2" t="s">
        <v>45</v>
      </c>
      <c r="C37" s="10">
        <v>4</v>
      </c>
      <c r="D37" s="10">
        <v>10</v>
      </c>
      <c r="E37" s="10">
        <v>100</v>
      </c>
      <c r="F37" s="8">
        <f t="shared" si="10"/>
        <v>10</v>
      </c>
      <c r="G37" s="10">
        <v>314</v>
      </c>
      <c r="H37" s="10">
        <v>78</v>
      </c>
      <c r="I37" s="10">
        <v>0.5</v>
      </c>
      <c r="J37" s="10">
        <v>0</v>
      </c>
      <c r="K37" s="35">
        <f t="shared" si="11"/>
        <v>31.4</v>
      </c>
      <c r="L37" s="35">
        <f t="shared" si="12"/>
        <v>7.8</v>
      </c>
      <c r="M37" s="35">
        <f t="shared" si="13"/>
        <v>0.05</v>
      </c>
      <c r="N37" s="35">
        <f t="shared" si="14"/>
        <v>0</v>
      </c>
    </row>
    <row r="38" spans="2:14" x14ac:dyDescent="0.25">
      <c r="B38" s="70" t="s">
        <v>40</v>
      </c>
      <c r="C38" s="71"/>
      <c r="D38" s="71"/>
      <c r="E38" s="71"/>
      <c r="F38" s="71"/>
      <c r="G38" s="71"/>
      <c r="H38" s="71"/>
      <c r="I38" s="71"/>
      <c r="J38" s="71"/>
      <c r="K38" s="54">
        <f>K34+K35+K36+K37</f>
        <v>112.655</v>
      </c>
      <c r="L38" s="55">
        <f>L34+L35+L36+L37</f>
        <v>15.056999999999999</v>
      </c>
      <c r="M38" s="55">
        <f t="shared" ref="M38:N38" si="15">M34+M35+M36+M37</f>
        <v>3.3964999999999996</v>
      </c>
      <c r="N38" s="55">
        <f t="shared" si="15"/>
        <v>3.7125000000000004</v>
      </c>
    </row>
    <row r="39" spans="2:14" ht="15.75" thickBot="1" x14ac:dyDescent="0.3">
      <c r="B39" s="70" t="s">
        <v>41</v>
      </c>
      <c r="C39" s="72"/>
      <c r="D39" s="72"/>
      <c r="E39" s="72"/>
      <c r="F39" s="72"/>
      <c r="G39" s="72"/>
      <c r="H39" s="72"/>
      <c r="I39" s="72"/>
      <c r="J39" s="72"/>
      <c r="K39" s="56">
        <f>K38/4</f>
        <v>28.16375</v>
      </c>
      <c r="L39" s="56">
        <f t="shared" ref="L39:N39" si="16">L38/4</f>
        <v>3.7642499999999997</v>
      </c>
      <c r="M39" s="56">
        <f t="shared" si="16"/>
        <v>0.84912499999999991</v>
      </c>
      <c r="N39" s="56">
        <f t="shared" si="16"/>
        <v>0.92812500000000009</v>
      </c>
    </row>
    <row r="42" spans="2:14" ht="21" customHeight="1" thickBot="1" x14ac:dyDescent="0.3">
      <c r="B42" s="69" t="s">
        <v>46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2:14" ht="15.75" thickBot="1" x14ac:dyDescent="0.3">
      <c r="B43" s="3" t="s">
        <v>2</v>
      </c>
      <c r="C43" s="4" t="s">
        <v>3</v>
      </c>
      <c r="D43" s="4" t="s">
        <v>4</v>
      </c>
      <c r="E43" s="5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6" t="s">
        <v>14</v>
      </c>
    </row>
    <row r="44" spans="2:14" hidden="1" x14ac:dyDescent="0.25">
      <c r="B44" s="7" t="s">
        <v>47</v>
      </c>
      <c r="C44" s="8">
        <v>4</v>
      </c>
      <c r="D44" s="8">
        <v>200</v>
      </c>
      <c r="E44" s="9">
        <v>100</v>
      </c>
      <c r="F44" s="8">
        <f>(E44*D44)/100*C44</f>
        <v>800</v>
      </c>
      <c r="G44" s="8">
        <v>0</v>
      </c>
      <c r="H44" s="8">
        <v>0</v>
      </c>
      <c r="I44" s="8">
        <v>0</v>
      </c>
      <c r="J44" s="8">
        <v>0</v>
      </c>
      <c r="K44" s="35">
        <f>(F44*G44)/100</f>
        <v>0</v>
      </c>
      <c r="L44" s="35">
        <f>(H44)/100</f>
        <v>0</v>
      </c>
      <c r="M44" s="35">
        <f>(F44*I44)/100</f>
        <v>0</v>
      </c>
      <c r="N44" s="35">
        <f>(F44*J44)/100</f>
        <v>0</v>
      </c>
    </row>
    <row r="45" spans="2:14" hidden="1" x14ac:dyDescent="0.25">
      <c r="B45" s="2" t="s">
        <v>48</v>
      </c>
      <c r="C45" s="10">
        <v>4</v>
      </c>
      <c r="D45" s="10">
        <v>50</v>
      </c>
      <c r="E45" s="11">
        <v>85</v>
      </c>
      <c r="F45" s="8">
        <f t="shared" ref="F45:F48" si="17">(E45*D45)/100*C45</f>
        <v>170</v>
      </c>
      <c r="G45" s="10">
        <v>60</v>
      </c>
      <c r="H45" s="10">
        <v>12.7</v>
      </c>
      <c r="I45" s="10">
        <v>0.2</v>
      </c>
      <c r="J45" s="10">
        <v>0.5</v>
      </c>
      <c r="K45" s="35">
        <f t="shared" ref="K45:K48" si="18">(F45*G45)/100</f>
        <v>102</v>
      </c>
      <c r="L45" s="35">
        <f t="shared" ref="L45:L48" si="19">(H45)/100</f>
        <v>0.127</v>
      </c>
      <c r="M45" s="35">
        <f t="shared" ref="M45:M48" si="20">(F45*I45)/100</f>
        <v>0.34</v>
      </c>
      <c r="N45" s="35">
        <f t="shared" ref="N45:N48" si="21">(F45*J45)/100</f>
        <v>0.85</v>
      </c>
    </row>
    <row r="46" spans="2:14" hidden="1" x14ac:dyDescent="0.25">
      <c r="B46" s="2" t="s">
        <v>49</v>
      </c>
      <c r="C46" s="10">
        <v>4</v>
      </c>
      <c r="D46" s="10">
        <v>50</v>
      </c>
      <c r="E46" s="10">
        <v>30</v>
      </c>
      <c r="F46" s="8">
        <f t="shared" si="17"/>
        <v>60</v>
      </c>
      <c r="G46" s="10">
        <v>31</v>
      </c>
      <c r="H46" s="10">
        <v>1.9</v>
      </c>
      <c r="I46" s="10">
        <v>0.5</v>
      </c>
      <c r="J46" s="10">
        <v>0.3</v>
      </c>
      <c r="K46" s="35">
        <f t="shared" si="18"/>
        <v>18.600000000000001</v>
      </c>
      <c r="L46" s="35">
        <f t="shared" si="19"/>
        <v>1.9E-2</v>
      </c>
      <c r="M46" s="35">
        <f t="shared" si="20"/>
        <v>0.3</v>
      </c>
      <c r="N46" s="35">
        <f t="shared" si="21"/>
        <v>0.18</v>
      </c>
    </row>
    <row r="47" spans="2:14" hidden="1" x14ac:dyDescent="0.25">
      <c r="B47" s="2" t="s">
        <v>50</v>
      </c>
      <c r="C47" s="10">
        <v>8</v>
      </c>
      <c r="D47" s="10">
        <v>30</v>
      </c>
      <c r="E47" s="10">
        <v>96</v>
      </c>
      <c r="F47" s="8">
        <f t="shared" si="17"/>
        <v>230.4</v>
      </c>
      <c r="G47" s="10">
        <v>34</v>
      </c>
      <c r="H47" s="10">
        <v>5.3</v>
      </c>
      <c r="I47" s="10">
        <v>0.6</v>
      </c>
      <c r="J47" s="10">
        <v>0.4</v>
      </c>
      <c r="K47" s="35">
        <f t="shared" si="18"/>
        <v>78.335999999999999</v>
      </c>
      <c r="L47" s="35">
        <f t="shared" si="19"/>
        <v>5.2999999999999999E-2</v>
      </c>
      <c r="M47" s="35">
        <f t="shared" si="20"/>
        <v>1.3824000000000001</v>
      </c>
      <c r="N47" s="35">
        <f t="shared" si="21"/>
        <v>0.92160000000000009</v>
      </c>
    </row>
    <row r="48" spans="2:14" ht="15.75" hidden="1" thickBot="1" x14ac:dyDescent="0.3">
      <c r="B48" s="2" t="s">
        <v>51</v>
      </c>
      <c r="C48" s="10">
        <v>4</v>
      </c>
      <c r="D48" s="10">
        <v>5</v>
      </c>
      <c r="E48" s="10">
        <v>100</v>
      </c>
      <c r="F48" s="8">
        <f t="shared" si="17"/>
        <v>20</v>
      </c>
      <c r="G48" s="10">
        <v>397</v>
      </c>
      <c r="H48" s="10">
        <v>99.3</v>
      </c>
      <c r="I48" s="10">
        <v>0</v>
      </c>
      <c r="J48" s="10">
        <v>0</v>
      </c>
      <c r="K48" s="35">
        <f t="shared" si="18"/>
        <v>79.400000000000006</v>
      </c>
      <c r="L48" s="35">
        <f t="shared" si="19"/>
        <v>0.99299999999999999</v>
      </c>
      <c r="M48" s="35">
        <f t="shared" si="20"/>
        <v>0</v>
      </c>
      <c r="N48" s="35">
        <f t="shared" si="21"/>
        <v>0</v>
      </c>
    </row>
    <row r="49" spans="2:14" x14ac:dyDescent="0.25">
      <c r="B49" s="70" t="s">
        <v>52</v>
      </c>
      <c r="C49" s="71"/>
      <c r="D49" s="71"/>
      <c r="E49" s="71"/>
      <c r="F49" s="71"/>
      <c r="G49" s="71"/>
      <c r="H49" s="71"/>
      <c r="I49" s="71"/>
      <c r="J49" s="71"/>
      <c r="K49" s="36">
        <f>K44+K45+K46+K47+K48</f>
        <v>278.33600000000001</v>
      </c>
      <c r="L49" s="37">
        <f>L44+L45+L46+L47+L48</f>
        <v>1.1919999999999999</v>
      </c>
      <c r="M49" s="37">
        <f>M44+M45+M46+M47+M48</f>
        <v>2.0224000000000002</v>
      </c>
      <c r="N49" s="38">
        <f>N44+N45+N46+N47+N48</f>
        <v>1.9516</v>
      </c>
    </row>
    <row r="50" spans="2:14" ht="15.75" thickBot="1" x14ac:dyDescent="0.3">
      <c r="B50" s="70" t="s">
        <v>53</v>
      </c>
      <c r="C50" s="72"/>
      <c r="D50" s="72"/>
      <c r="E50" s="72"/>
      <c r="F50" s="72"/>
      <c r="G50" s="72"/>
      <c r="H50" s="72"/>
      <c r="I50" s="72"/>
      <c r="J50" s="72"/>
      <c r="K50" s="39">
        <f>K49/4</f>
        <v>69.584000000000003</v>
      </c>
      <c r="L50" s="40">
        <f>L49/4</f>
        <v>0.29799999999999999</v>
      </c>
      <c r="M50" s="40">
        <f>M49/4</f>
        <v>0.50560000000000005</v>
      </c>
      <c r="N50" s="41">
        <f>N49/4</f>
        <v>0.4879</v>
      </c>
    </row>
    <row r="52" spans="2:14" ht="15.75" thickBot="1" x14ac:dyDescent="0.3"/>
    <row r="53" spans="2:14" ht="16.5" thickBot="1" x14ac:dyDescent="0.3">
      <c r="B53" s="79" t="s">
        <v>56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</row>
    <row r="54" spans="2:14" ht="15.75" thickBot="1" x14ac:dyDescent="0.3">
      <c r="B54" s="82"/>
      <c r="C54" s="83"/>
      <c r="D54" s="83"/>
      <c r="E54" s="83"/>
      <c r="F54" s="83"/>
      <c r="G54" s="83"/>
      <c r="H54" s="83"/>
      <c r="I54" s="83"/>
      <c r="J54" s="83"/>
      <c r="K54" s="57" t="s">
        <v>11</v>
      </c>
      <c r="L54" s="57" t="s">
        <v>12</v>
      </c>
      <c r="M54" s="57" t="s">
        <v>13</v>
      </c>
      <c r="N54" s="58" t="s">
        <v>14</v>
      </c>
    </row>
    <row r="55" spans="2:14" x14ac:dyDescent="0.25">
      <c r="B55" s="84" t="s">
        <v>55</v>
      </c>
      <c r="C55" s="71"/>
      <c r="D55" s="71"/>
      <c r="E55" s="71"/>
      <c r="F55" s="71"/>
      <c r="G55" s="71"/>
      <c r="H55" s="71"/>
      <c r="I55" s="71"/>
      <c r="J55" s="71"/>
      <c r="K55" s="59">
        <f>K12+K28+K38+K49</f>
        <v>3315.7084999999997</v>
      </c>
      <c r="L55" s="60">
        <f t="shared" ref="L55:N55" si="22">L12+L28+L38+L49</f>
        <v>319.43930000000006</v>
      </c>
      <c r="M55" s="60">
        <f t="shared" si="22"/>
        <v>252.70760000000004</v>
      </c>
      <c r="N55" s="61">
        <f t="shared" si="22"/>
        <v>75.321700000000007</v>
      </c>
    </row>
    <row r="56" spans="2:14" ht="15.75" thickBot="1" x14ac:dyDescent="0.3">
      <c r="B56" s="85" t="s">
        <v>53</v>
      </c>
      <c r="C56" s="86"/>
      <c r="D56" s="86"/>
      <c r="E56" s="86"/>
      <c r="F56" s="86"/>
      <c r="G56" s="86"/>
      <c r="H56" s="86"/>
      <c r="I56" s="86"/>
      <c r="J56" s="86"/>
      <c r="K56" s="62">
        <f>K13+K29+K39+K50</f>
        <v>828.92712499999993</v>
      </c>
      <c r="L56" s="63">
        <f t="shared" ref="L56:N56" si="23">L13+L29+L39+L50</f>
        <v>79.859825000000015</v>
      </c>
      <c r="M56" s="63">
        <f t="shared" si="23"/>
        <v>63.17690000000001</v>
      </c>
      <c r="N56" s="64">
        <f t="shared" si="23"/>
        <v>18.830425000000002</v>
      </c>
    </row>
  </sheetData>
  <mergeCells count="15">
    <mergeCell ref="B55:J55"/>
    <mergeCell ref="B56:J56"/>
    <mergeCell ref="B53:N53"/>
    <mergeCell ref="B32:N32"/>
    <mergeCell ref="B38:J38"/>
    <mergeCell ref="B39:J39"/>
    <mergeCell ref="B42:N42"/>
    <mergeCell ref="B49:J49"/>
    <mergeCell ref="B50:J50"/>
    <mergeCell ref="B29:J29"/>
    <mergeCell ref="B4:N4"/>
    <mergeCell ref="B12:J12"/>
    <mergeCell ref="B13:J13"/>
    <mergeCell ref="B16:N16"/>
    <mergeCell ref="B28:J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topLeftCell="A28" workbookViewId="0">
      <selection activeCell="S52" sqref="S52"/>
    </sheetView>
  </sheetViews>
  <sheetFormatPr defaultRowHeight="15" x14ac:dyDescent="0.25"/>
  <sheetData>
    <row r="1" spans="2:14" ht="15.75" x14ac:dyDescent="0.25"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15" customHeight="1" thickBot="1" x14ac:dyDescent="0.3">
      <c r="B2" s="69" t="s">
        <v>15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.75" hidden="1" thickBot="1" x14ac:dyDescent="0.3"/>
    <row r="4" spans="2:14" ht="15.75" hidden="1" thickBot="1" x14ac:dyDescent="0.3">
      <c r="B4" s="14" t="s">
        <v>2</v>
      </c>
      <c r="C4" s="15" t="s">
        <v>3</v>
      </c>
      <c r="D4" s="15" t="s">
        <v>24</v>
      </c>
      <c r="E4" s="16" t="s">
        <v>25</v>
      </c>
      <c r="F4" s="15" t="s">
        <v>26</v>
      </c>
      <c r="G4" s="17" t="s">
        <v>27</v>
      </c>
    </row>
    <row r="5" spans="2:14" hidden="1" x14ac:dyDescent="0.25">
      <c r="B5" s="18" t="s">
        <v>16</v>
      </c>
      <c r="C5" s="8">
        <v>0.5</v>
      </c>
      <c r="D5" s="8">
        <v>1000</v>
      </c>
      <c r="E5" s="11">
        <f>D5/1000</f>
        <v>1</v>
      </c>
      <c r="F5" s="12">
        <v>1.29</v>
      </c>
      <c r="G5" s="44">
        <f>E5*F5</f>
        <v>1.29</v>
      </c>
    </row>
    <row r="6" spans="2:14" hidden="1" x14ac:dyDescent="0.25">
      <c r="B6" s="18" t="s">
        <v>17</v>
      </c>
      <c r="C6" s="10">
        <v>1</v>
      </c>
      <c r="D6" s="10">
        <v>200</v>
      </c>
      <c r="E6" s="11">
        <f t="shared" ref="E6:E10" si="0">D6/1000</f>
        <v>0.2</v>
      </c>
      <c r="F6" s="12">
        <v>1.79</v>
      </c>
      <c r="G6" s="44">
        <f t="shared" ref="G6:G10" si="1">E6*F6</f>
        <v>0.35800000000000004</v>
      </c>
    </row>
    <row r="7" spans="2:14" hidden="1" x14ac:dyDescent="0.25">
      <c r="B7" s="18" t="s">
        <v>18</v>
      </c>
      <c r="C7" s="10">
        <v>1</v>
      </c>
      <c r="D7" s="10">
        <v>200</v>
      </c>
      <c r="E7" s="11">
        <f t="shared" si="0"/>
        <v>0.2</v>
      </c>
      <c r="F7" s="12">
        <v>1.29</v>
      </c>
      <c r="G7" s="44">
        <f t="shared" si="1"/>
        <v>0.25800000000000001</v>
      </c>
    </row>
    <row r="8" spans="2:14" hidden="1" x14ac:dyDescent="0.25">
      <c r="B8" s="18" t="s">
        <v>19</v>
      </c>
      <c r="C8" s="10">
        <v>3</v>
      </c>
      <c r="D8" s="10">
        <v>150</v>
      </c>
      <c r="E8" s="11">
        <f t="shared" si="0"/>
        <v>0.15</v>
      </c>
      <c r="F8" s="12">
        <v>0.6</v>
      </c>
      <c r="G8" s="44">
        <f t="shared" si="1"/>
        <v>0.09</v>
      </c>
    </row>
    <row r="9" spans="2:14" hidden="1" x14ac:dyDescent="0.25">
      <c r="B9" s="18" t="s">
        <v>20</v>
      </c>
      <c r="C9" s="10">
        <v>1</v>
      </c>
      <c r="D9" s="10">
        <v>5</v>
      </c>
      <c r="E9" s="11">
        <f t="shared" si="0"/>
        <v>5.0000000000000001E-3</v>
      </c>
      <c r="F9" s="12">
        <v>0.19</v>
      </c>
      <c r="G9" s="44">
        <f t="shared" si="1"/>
        <v>9.5E-4</v>
      </c>
    </row>
    <row r="10" spans="2:14" ht="15.75" hidden="1" thickBot="1" x14ac:dyDescent="0.3">
      <c r="B10" s="19" t="s">
        <v>21</v>
      </c>
      <c r="C10" s="10">
        <v>2</v>
      </c>
      <c r="D10" s="10">
        <v>10</v>
      </c>
      <c r="E10" s="11">
        <f t="shared" si="0"/>
        <v>0.01</v>
      </c>
      <c r="F10" s="13">
        <v>5.59</v>
      </c>
      <c r="G10" s="44">
        <f t="shared" si="1"/>
        <v>5.5899999999999998E-2</v>
      </c>
    </row>
    <row r="11" spans="2:14" ht="15.75" thickBot="1" x14ac:dyDescent="0.3">
      <c r="C11" s="75" t="s">
        <v>57</v>
      </c>
      <c r="D11" s="75"/>
      <c r="E11" s="75"/>
      <c r="F11" s="76"/>
      <c r="G11" s="47">
        <f>G5+G6+G7+G8+G9+G10</f>
        <v>2.0528500000000003</v>
      </c>
    </row>
    <row r="12" spans="2:14" ht="15.75" thickBot="1" x14ac:dyDescent="0.3">
      <c r="C12" s="75" t="s">
        <v>23</v>
      </c>
      <c r="D12" s="75"/>
      <c r="E12" s="75"/>
      <c r="F12" s="76"/>
      <c r="G12" s="47">
        <f>G11/4</f>
        <v>0.51321250000000007</v>
      </c>
    </row>
    <row r="14" spans="2:14" ht="15.75" x14ac:dyDescent="0.25">
      <c r="B14" s="69" t="s">
        <v>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2:14" ht="15" customHeight="1" x14ac:dyDescent="0.25">
      <c r="B15" s="69" t="s">
        <v>28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2:14" ht="15.75" hidden="1" thickBot="1" x14ac:dyDescent="0.3"/>
    <row r="17" spans="2:14" ht="15.75" hidden="1" thickBot="1" x14ac:dyDescent="0.3">
      <c r="B17" s="21" t="s">
        <v>2</v>
      </c>
      <c r="C17" s="22" t="s">
        <v>3</v>
      </c>
      <c r="D17" s="22" t="s">
        <v>24</v>
      </c>
      <c r="E17" s="23" t="s">
        <v>25</v>
      </c>
      <c r="F17" s="22" t="s">
        <v>26</v>
      </c>
      <c r="G17" s="24" t="s">
        <v>27</v>
      </c>
    </row>
    <row r="18" spans="2:14" ht="15.75" hidden="1" thickBot="1" x14ac:dyDescent="0.3">
      <c r="B18" s="7" t="s">
        <v>29</v>
      </c>
      <c r="C18" s="8">
        <v>1</v>
      </c>
      <c r="D18" s="8">
        <v>350</v>
      </c>
      <c r="E18" s="25">
        <f>D18/1000</f>
        <v>0.35</v>
      </c>
      <c r="F18" s="15">
        <v>1.48</v>
      </c>
      <c r="G18" s="45">
        <f>E18*F18</f>
        <v>0.51800000000000002</v>
      </c>
    </row>
    <row r="19" spans="2:14" ht="15.75" hidden="1" thickBot="1" x14ac:dyDescent="0.3">
      <c r="B19" s="2" t="s">
        <v>30</v>
      </c>
      <c r="C19" s="10">
        <v>2</v>
      </c>
      <c r="D19" s="10">
        <v>385</v>
      </c>
      <c r="E19" s="25">
        <f t="shared" ref="E19:E27" si="2">D19/1000</f>
        <v>0.38500000000000001</v>
      </c>
      <c r="F19" s="12">
        <v>3.79</v>
      </c>
      <c r="G19" s="45">
        <f t="shared" ref="G19:G27" si="3">E19*F19</f>
        <v>1.4591499999999999</v>
      </c>
    </row>
    <row r="20" spans="2:14" ht="15.75" hidden="1" thickBot="1" x14ac:dyDescent="0.3">
      <c r="B20" s="2" t="s">
        <v>31</v>
      </c>
      <c r="C20" s="10">
        <v>1</v>
      </c>
      <c r="D20" s="10">
        <v>55</v>
      </c>
      <c r="E20" s="25">
        <f t="shared" si="2"/>
        <v>5.5E-2</v>
      </c>
      <c r="F20" s="12">
        <v>2.2999999999999998</v>
      </c>
      <c r="G20" s="45">
        <f t="shared" si="3"/>
        <v>0.1265</v>
      </c>
    </row>
    <row r="21" spans="2:14" ht="15.75" hidden="1" thickBot="1" x14ac:dyDescent="0.3">
      <c r="B21" s="2" t="s">
        <v>32</v>
      </c>
      <c r="C21" s="10">
        <v>1</v>
      </c>
      <c r="D21" s="10">
        <v>30</v>
      </c>
      <c r="E21" s="25">
        <f t="shared" si="2"/>
        <v>0.03</v>
      </c>
      <c r="F21" s="12">
        <v>0.37</v>
      </c>
      <c r="G21" s="45">
        <f t="shared" si="3"/>
        <v>1.1099999999999999E-2</v>
      </c>
    </row>
    <row r="22" spans="2:14" ht="15.75" hidden="1" thickBot="1" x14ac:dyDescent="0.3">
      <c r="B22" s="2" t="s">
        <v>20</v>
      </c>
      <c r="C22" s="10">
        <v>2</v>
      </c>
      <c r="D22" s="10">
        <v>5</v>
      </c>
      <c r="E22" s="25">
        <f t="shared" si="2"/>
        <v>5.0000000000000001E-3</v>
      </c>
      <c r="F22" s="12">
        <v>0.19</v>
      </c>
      <c r="G22" s="45">
        <f t="shared" si="3"/>
        <v>9.5E-4</v>
      </c>
    </row>
    <row r="23" spans="2:14" ht="15.75" hidden="1" thickBot="1" x14ac:dyDescent="0.3">
      <c r="B23" s="2" t="s">
        <v>33</v>
      </c>
      <c r="C23" s="10">
        <v>0.2</v>
      </c>
      <c r="D23" s="10">
        <v>100</v>
      </c>
      <c r="E23" s="25">
        <f t="shared" si="2"/>
        <v>0.1</v>
      </c>
      <c r="F23" s="12">
        <v>1.59</v>
      </c>
      <c r="G23" s="45">
        <f t="shared" si="3"/>
        <v>0.15900000000000003</v>
      </c>
    </row>
    <row r="24" spans="2:14" ht="12.75" hidden="1" customHeight="1" thickBot="1" x14ac:dyDescent="0.3">
      <c r="B24" s="2" t="s">
        <v>34</v>
      </c>
      <c r="C24" s="10">
        <v>0.25</v>
      </c>
      <c r="D24" s="10">
        <v>120</v>
      </c>
      <c r="E24" s="25">
        <f t="shared" si="2"/>
        <v>0.12</v>
      </c>
      <c r="F24" s="12">
        <v>1.79</v>
      </c>
      <c r="G24" s="45">
        <f t="shared" si="3"/>
        <v>0.21479999999999999</v>
      </c>
    </row>
    <row r="25" spans="2:14" ht="15.75" hidden="1" thickBot="1" x14ac:dyDescent="0.3">
      <c r="B25" s="2" t="s">
        <v>21</v>
      </c>
      <c r="C25" s="10">
        <v>2</v>
      </c>
      <c r="D25" s="10">
        <v>10</v>
      </c>
      <c r="E25" s="25">
        <f t="shared" si="2"/>
        <v>0.01</v>
      </c>
      <c r="F25" s="12">
        <v>5.59</v>
      </c>
      <c r="G25" s="45">
        <f t="shared" si="3"/>
        <v>5.5899999999999998E-2</v>
      </c>
    </row>
    <row r="26" spans="2:14" ht="15.75" hidden="1" thickBot="1" x14ac:dyDescent="0.3">
      <c r="B26" s="2" t="s">
        <v>35</v>
      </c>
      <c r="C26" s="10">
        <v>1</v>
      </c>
      <c r="D26" s="10">
        <v>10</v>
      </c>
      <c r="E26" s="25">
        <f t="shared" si="2"/>
        <v>0.01</v>
      </c>
      <c r="F26" s="12">
        <v>4.99</v>
      </c>
      <c r="G26" s="45">
        <f t="shared" si="3"/>
        <v>4.99E-2</v>
      </c>
    </row>
    <row r="27" spans="2:14" ht="15.75" hidden="1" thickBot="1" x14ac:dyDescent="0.3">
      <c r="B27" s="2" t="s">
        <v>36</v>
      </c>
      <c r="C27" s="10">
        <v>1</v>
      </c>
      <c r="D27" s="10">
        <v>0.5</v>
      </c>
      <c r="E27" s="25">
        <f t="shared" si="2"/>
        <v>5.0000000000000001E-4</v>
      </c>
      <c r="F27" s="13">
        <v>75</v>
      </c>
      <c r="G27" s="45">
        <f t="shared" si="3"/>
        <v>3.7499999999999999E-2</v>
      </c>
    </row>
    <row r="28" spans="2:14" ht="15.75" thickBot="1" x14ac:dyDescent="0.3">
      <c r="B28" s="20"/>
      <c r="C28" s="75" t="s">
        <v>58</v>
      </c>
      <c r="D28" s="75"/>
      <c r="E28" s="75"/>
      <c r="F28" s="76"/>
      <c r="G28" s="32">
        <f>G18+G19+G20+G21+G22+G23+G24+G25+G26+G27</f>
        <v>2.6328</v>
      </c>
    </row>
    <row r="29" spans="2:14" ht="15.75" thickBot="1" x14ac:dyDescent="0.3">
      <c r="B29" s="20"/>
      <c r="C29" s="75" t="s">
        <v>38</v>
      </c>
      <c r="D29" s="75"/>
      <c r="E29" s="75"/>
      <c r="F29" s="76"/>
      <c r="G29" s="33">
        <f>G28/4</f>
        <v>0.65820000000000001</v>
      </c>
    </row>
    <row r="32" spans="2:14" ht="15.75" x14ac:dyDescent="0.25">
      <c r="B32" s="69" t="s">
        <v>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2:14" ht="15" customHeight="1" x14ac:dyDescent="0.25">
      <c r="B33" s="69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2:14" ht="15.75" hidden="1" thickBot="1" x14ac:dyDescent="0.3"/>
    <row r="35" spans="2:14" ht="15.75" hidden="1" thickBot="1" x14ac:dyDescent="0.3">
      <c r="B35" s="27" t="s">
        <v>2</v>
      </c>
      <c r="C35" s="28" t="s">
        <v>3</v>
      </c>
      <c r="D35" s="28" t="s">
        <v>24</v>
      </c>
      <c r="E35" s="29" t="s">
        <v>25</v>
      </c>
      <c r="F35" s="28" t="s">
        <v>26</v>
      </c>
      <c r="G35" s="30" t="s">
        <v>27</v>
      </c>
    </row>
    <row r="36" spans="2:14" hidden="1" x14ac:dyDescent="0.25">
      <c r="B36" s="7" t="s">
        <v>42</v>
      </c>
      <c r="C36" s="8">
        <v>4</v>
      </c>
      <c r="D36" s="8">
        <v>150</v>
      </c>
      <c r="E36" s="9">
        <f>D36/1000</f>
        <v>0.15</v>
      </c>
      <c r="F36" s="26">
        <v>0.9</v>
      </c>
      <c r="G36" s="31">
        <f>C36*E36*F36</f>
        <v>0.54</v>
      </c>
    </row>
    <row r="37" spans="2:14" hidden="1" x14ac:dyDescent="0.25">
      <c r="B37" s="2" t="s">
        <v>43</v>
      </c>
      <c r="C37" s="10">
        <v>4</v>
      </c>
      <c r="D37" s="10">
        <v>15</v>
      </c>
      <c r="E37" s="9">
        <f t="shared" ref="E37:E39" si="4">D37/1000</f>
        <v>1.4999999999999999E-2</v>
      </c>
      <c r="F37" s="12">
        <v>7.75</v>
      </c>
      <c r="G37" s="31">
        <f t="shared" ref="G37:G39" si="5">C37*E37*F37</f>
        <v>0.46499999999999997</v>
      </c>
    </row>
    <row r="38" spans="2:14" hidden="1" x14ac:dyDescent="0.25">
      <c r="B38" s="2" t="s">
        <v>44</v>
      </c>
      <c r="C38" s="10">
        <v>4</v>
      </c>
      <c r="D38" s="10">
        <v>15</v>
      </c>
      <c r="E38" s="9">
        <f t="shared" si="4"/>
        <v>1.4999999999999999E-2</v>
      </c>
      <c r="F38" s="12">
        <v>6.99</v>
      </c>
      <c r="G38" s="31">
        <f t="shared" si="5"/>
        <v>0.4194</v>
      </c>
    </row>
    <row r="39" spans="2:14" hidden="1" x14ac:dyDescent="0.25">
      <c r="B39" s="2" t="s">
        <v>45</v>
      </c>
      <c r="C39" s="10">
        <v>4</v>
      </c>
      <c r="D39" s="10">
        <v>10</v>
      </c>
      <c r="E39" s="9">
        <f t="shared" si="4"/>
        <v>0.01</v>
      </c>
      <c r="F39" s="12">
        <v>4.22</v>
      </c>
      <c r="G39" s="31">
        <f t="shared" si="5"/>
        <v>0.16880000000000001</v>
      </c>
    </row>
    <row r="40" spans="2:14" ht="15.75" thickBot="1" x14ac:dyDescent="0.3">
      <c r="B40" s="20"/>
      <c r="C40" s="77" t="s">
        <v>59</v>
      </c>
      <c r="D40" s="77"/>
      <c r="E40" s="77"/>
      <c r="F40" s="78"/>
      <c r="G40" s="42">
        <f>G36+G37+G38+G39</f>
        <v>1.5931999999999999</v>
      </c>
    </row>
    <row r="41" spans="2:14" ht="15.75" thickBot="1" x14ac:dyDescent="0.3">
      <c r="B41" s="20"/>
      <c r="C41" s="75" t="s">
        <v>41</v>
      </c>
      <c r="D41" s="75"/>
      <c r="E41" s="75"/>
      <c r="F41" s="76"/>
      <c r="G41" s="43">
        <f>G40/4</f>
        <v>0.39829999999999999</v>
      </c>
    </row>
    <row r="43" spans="2:14" ht="15.75" x14ac:dyDescent="0.25">
      <c r="B43" s="69" t="s">
        <v>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 ht="15" customHeight="1" x14ac:dyDescent="0.25">
      <c r="B44" s="69" t="s">
        <v>46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2:14" ht="15.75" hidden="1" thickBot="1" x14ac:dyDescent="0.3"/>
    <row r="46" spans="2:14" ht="15.75" hidden="1" thickBot="1" x14ac:dyDescent="0.3">
      <c r="B46" s="27" t="s">
        <v>2</v>
      </c>
      <c r="C46" s="28" t="s">
        <v>3</v>
      </c>
      <c r="D46" s="28" t="s">
        <v>24</v>
      </c>
      <c r="E46" s="29" t="s">
        <v>25</v>
      </c>
      <c r="F46" s="28" t="s">
        <v>26</v>
      </c>
      <c r="G46" s="30" t="s">
        <v>27</v>
      </c>
    </row>
    <row r="47" spans="2:14" hidden="1" x14ac:dyDescent="0.25">
      <c r="B47" s="7" t="s">
        <v>47</v>
      </c>
      <c r="C47" s="8">
        <v>4</v>
      </c>
      <c r="D47" s="8">
        <v>200</v>
      </c>
      <c r="E47" s="46">
        <f>(C47*D47)/1000</f>
        <v>0.8</v>
      </c>
      <c r="F47" s="26">
        <v>0.09</v>
      </c>
      <c r="G47" s="34">
        <f>E47*F47</f>
        <v>7.1999999999999995E-2</v>
      </c>
    </row>
    <row r="48" spans="2:14" hidden="1" x14ac:dyDescent="0.25">
      <c r="B48" s="2" t="s">
        <v>48</v>
      </c>
      <c r="C48" s="10">
        <v>4</v>
      </c>
      <c r="D48" s="10">
        <v>50</v>
      </c>
      <c r="E48" s="46">
        <f t="shared" ref="E48:E51" si="6">(C48*D48)/1000</f>
        <v>0.2</v>
      </c>
      <c r="F48" s="12">
        <v>1.29</v>
      </c>
      <c r="G48" s="34">
        <f t="shared" ref="G48:G51" si="7">E48*F48</f>
        <v>0.25800000000000001</v>
      </c>
    </row>
    <row r="49" spans="2:14" hidden="1" x14ac:dyDescent="0.25">
      <c r="B49" s="2" t="s">
        <v>49</v>
      </c>
      <c r="C49" s="10">
        <v>4</v>
      </c>
      <c r="D49" s="10">
        <v>50</v>
      </c>
      <c r="E49" s="46">
        <f t="shared" si="6"/>
        <v>0.2</v>
      </c>
      <c r="F49" s="12">
        <v>1.49</v>
      </c>
      <c r="G49" s="34">
        <f t="shared" si="7"/>
        <v>0.29799999999999999</v>
      </c>
    </row>
    <row r="50" spans="2:14" hidden="1" x14ac:dyDescent="0.25">
      <c r="B50" s="2" t="s">
        <v>50</v>
      </c>
      <c r="C50" s="10">
        <v>8</v>
      </c>
      <c r="D50" s="10">
        <v>30</v>
      </c>
      <c r="E50" s="46">
        <f t="shared" si="6"/>
        <v>0.24</v>
      </c>
      <c r="F50" s="12">
        <v>2.58</v>
      </c>
      <c r="G50" s="34">
        <f t="shared" si="7"/>
        <v>0.61919999999999997</v>
      </c>
    </row>
    <row r="51" spans="2:14" hidden="1" x14ac:dyDescent="0.25">
      <c r="B51" s="2" t="s">
        <v>51</v>
      </c>
      <c r="C51" s="10">
        <v>4</v>
      </c>
      <c r="D51" s="10">
        <v>5</v>
      </c>
      <c r="E51" s="46">
        <f t="shared" si="6"/>
        <v>0.02</v>
      </c>
      <c r="F51" s="12">
        <v>0.99</v>
      </c>
      <c r="G51" s="34">
        <f t="shared" si="7"/>
        <v>1.9800000000000002E-2</v>
      </c>
    </row>
    <row r="52" spans="2:14" ht="15.75" thickBot="1" x14ac:dyDescent="0.3">
      <c r="B52" s="20"/>
      <c r="C52" s="77" t="s">
        <v>60</v>
      </c>
      <c r="D52" s="77"/>
      <c r="E52" s="77"/>
      <c r="F52" s="78"/>
      <c r="G52" s="32">
        <f>G47+G48+G49+G50+G51</f>
        <v>1.2669999999999999</v>
      </c>
    </row>
    <row r="53" spans="2:14" ht="15.75" thickBot="1" x14ac:dyDescent="0.3">
      <c r="B53" s="20"/>
      <c r="C53" s="75" t="s">
        <v>53</v>
      </c>
      <c r="D53" s="75"/>
      <c r="E53" s="75"/>
      <c r="F53" s="76"/>
      <c r="G53" s="33">
        <f>G52/4</f>
        <v>0.31674999999999998</v>
      </c>
    </row>
    <row r="55" spans="2:14" ht="15.75" x14ac:dyDescent="0.25">
      <c r="B55" s="69" t="s">
        <v>1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2:14" ht="15" customHeight="1" thickBot="1" x14ac:dyDescent="0.3">
      <c r="B56" s="69" t="s">
        <v>61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2:14" x14ac:dyDescent="0.25">
      <c r="C57" s="77" t="s">
        <v>60</v>
      </c>
      <c r="D57" s="77"/>
      <c r="E57" s="77"/>
      <c r="F57" s="77"/>
      <c r="G57" s="65">
        <f>G11+G28+G40+G52</f>
        <v>7.5458499999999997</v>
      </c>
    </row>
    <row r="58" spans="2:14" ht="15.75" thickBot="1" x14ac:dyDescent="0.3">
      <c r="C58" s="75" t="s">
        <v>53</v>
      </c>
      <c r="D58" s="75"/>
      <c r="E58" s="75"/>
      <c r="F58" s="75"/>
      <c r="G58" s="66">
        <f>G12+G29+G41+G53</f>
        <v>1.8864624999999999</v>
      </c>
    </row>
  </sheetData>
  <mergeCells count="20">
    <mergeCell ref="C53:F53"/>
    <mergeCell ref="B55:N55"/>
    <mergeCell ref="B56:N56"/>
    <mergeCell ref="C57:F57"/>
    <mergeCell ref="C58:F58"/>
    <mergeCell ref="B43:N43"/>
    <mergeCell ref="B44:N44"/>
    <mergeCell ref="C52:F52"/>
    <mergeCell ref="B32:N32"/>
    <mergeCell ref="B33:N33"/>
    <mergeCell ref="C28:F28"/>
    <mergeCell ref="C29:F29"/>
    <mergeCell ref="C40:F40"/>
    <mergeCell ref="C41:F41"/>
    <mergeCell ref="B1:N1"/>
    <mergeCell ref="B2:N2"/>
    <mergeCell ref="B14:N14"/>
    <mergeCell ref="B15:N15"/>
    <mergeCell ref="C11:F11"/>
    <mergeCell ref="C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Caldinho legumes</vt:lpstr>
      <vt:lpstr>Massa Fusili</vt:lpstr>
      <vt:lpstr>Sobremesa</vt:lpstr>
      <vt:lpstr>Bebida</vt:lpstr>
      <vt:lpstr>Tabela resumo</vt:lpstr>
      <vt:lpstr>tabela resumo preço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2017-04-07T12:19:50Z</dcterms:modified>
</cp:coreProperties>
</file>