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8_{21D1AB23-D21F-4E63-B7AC-671D820A13FD}" xr6:coauthVersionLast="40" xr6:coauthVersionMax="40" xr10:uidLastSave="{00000000-0000-0000-0000-000000000000}"/>
  <bookViews>
    <workbookView xWindow="-120" yWindow="-120" windowWidth="20730" windowHeight="11160" activeTab="4" xr2:uid="{00000000-000D-0000-FFFF-FFFF00000000}"/>
  </bookViews>
  <sheets>
    <sheet name="Entrada" sheetId="1" r:id="rId1"/>
    <sheet name="PratoPrincipal" sheetId="7" r:id="rId2"/>
    <sheet name="Bebida" sheetId="8" r:id="rId3"/>
    <sheet name="Sobremesa" sheetId="9" r:id="rId4"/>
    <sheet name="Total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9" l="1"/>
  <c r="O9" i="9"/>
  <c r="N9" i="9"/>
  <c r="P7" i="9"/>
  <c r="O7" i="9"/>
  <c r="N7" i="9"/>
  <c r="M7" i="9"/>
  <c r="M9" i="9"/>
  <c r="M10" i="7"/>
  <c r="E8" i="9"/>
  <c r="L17" i="9"/>
  <c r="K16" i="9"/>
  <c r="J16" i="9"/>
  <c r="I16" i="9"/>
  <c r="P8" i="9"/>
  <c r="O8" i="9"/>
  <c r="N8" i="9"/>
  <c r="M8" i="9"/>
  <c r="E8" i="8"/>
  <c r="L17" i="8"/>
  <c r="K16" i="8"/>
  <c r="J16" i="8"/>
  <c r="I16" i="8"/>
  <c r="P9" i="8"/>
  <c r="O9" i="8"/>
  <c r="N9" i="8"/>
  <c r="M9" i="8"/>
  <c r="P8" i="8"/>
  <c r="O8" i="8"/>
  <c r="N8" i="8"/>
  <c r="M8" i="8"/>
  <c r="P7" i="8"/>
  <c r="O7" i="8"/>
  <c r="N7" i="8"/>
  <c r="M7" i="8"/>
  <c r="P13" i="7"/>
  <c r="P10" i="7"/>
  <c r="O13" i="7"/>
  <c r="N13" i="7"/>
  <c r="O10" i="7"/>
  <c r="N10" i="7"/>
  <c r="M13" i="7"/>
  <c r="P12" i="7"/>
  <c r="O12" i="7"/>
  <c r="N12" i="7"/>
  <c r="M12" i="7"/>
  <c r="P11" i="7"/>
  <c r="O11" i="7"/>
  <c r="N11" i="7"/>
  <c r="M11" i="7"/>
  <c r="P9" i="7"/>
  <c r="O9" i="7"/>
  <c r="N9" i="7"/>
  <c r="M9" i="7"/>
  <c r="P8" i="7"/>
  <c r="O8" i="7"/>
  <c r="N8" i="7"/>
  <c r="M8" i="7"/>
  <c r="P7" i="7"/>
  <c r="O7" i="7"/>
  <c r="N7" i="7"/>
  <c r="M7" i="7"/>
  <c r="E12" i="7"/>
  <c r="E11" i="7"/>
  <c r="E9" i="7"/>
  <c r="E8" i="7"/>
  <c r="E7" i="7"/>
  <c r="L17" i="7"/>
  <c r="K16" i="7"/>
  <c r="J16" i="7"/>
  <c r="I16" i="7"/>
  <c r="E19" i="7"/>
  <c r="B8" i="2" s="1"/>
  <c r="L1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P7" i="1"/>
  <c r="P17" i="1" s="1"/>
  <c r="G7" i="2" s="1"/>
  <c r="H7" i="2" s="1"/>
  <c r="O7" i="1"/>
  <c r="N7" i="1"/>
  <c r="M7" i="1"/>
  <c r="K16" i="1"/>
  <c r="J16" i="1"/>
  <c r="I16" i="1"/>
  <c r="O14" i="1"/>
  <c r="O16" i="1" l="1"/>
  <c r="O21" i="1" s="1"/>
  <c r="F7" i="2" s="1"/>
  <c r="M16" i="1"/>
  <c r="M21" i="1" s="1"/>
  <c r="D7" i="2" s="1"/>
  <c r="N16" i="9"/>
  <c r="N21" i="9" s="1"/>
  <c r="E10" i="2" s="1"/>
  <c r="O16" i="9"/>
  <c r="O21" i="9" s="1"/>
  <c r="F10" i="2" s="1"/>
  <c r="M16" i="9"/>
  <c r="M21" i="9" s="1"/>
  <c r="D10" i="2" s="1"/>
  <c r="P17" i="9"/>
  <c r="G10" i="2" s="1"/>
  <c r="H10" i="2" s="1"/>
  <c r="E19" i="9"/>
  <c r="M16" i="8"/>
  <c r="M21" i="8" s="1"/>
  <c r="D9" i="2" s="1"/>
  <c r="N16" i="8"/>
  <c r="N21" i="8" s="1"/>
  <c r="E9" i="2" s="1"/>
  <c r="O16" i="8"/>
  <c r="O21" i="8" s="1"/>
  <c r="F9" i="2" s="1"/>
  <c r="P17" i="8"/>
  <c r="G9" i="2" s="1"/>
  <c r="H9" i="2" s="1"/>
  <c r="E19" i="8"/>
  <c r="P17" i="7"/>
  <c r="G8" i="2" s="1"/>
  <c r="H8" i="2" s="1"/>
  <c r="H11" i="2" s="1"/>
  <c r="M16" i="7"/>
  <c r="M21" i="7" s="1"/>
  <c r="D8" i="2" s="1"/>
  <c r="O16" i="7"/>
  <c r="O21" i="7" s="1"/>
  <c r="F8" i="2" s="1"/>
  <c r="N16" i="7"/>
  <c r="N21" i="7" s="1"/>
  <c r="E8" i="2" s="1"/>
  <c r="E11" i="2" s="1"/>
  <c r="B24" i="7"/>
  <c r="C8" i="2" s="1"/>
  <c r="B26" i="7"/>
  <c r="B25" i="7"/>
  <c r="N16" i="1"/>
  <c r="N21" i="1" s="1"/>
  <c r="E7" i="2" s="1"/>
  <c r="E14" i="1"/>
  <c r="E13" i="1"/>
  <c r="E12" i="1"/>
  <c r="E11" i="1"/>
  <c r="E10" i="1"/>
  <c r="E9" i="1"/>
  <c r="E8" i="1"/>
  <c r="E7" i="1"/>
  <c r="F11" i="2" l="1"/>
  <c r="D11" i="2"/>
  <c r="B26" i="9"/>
  <c r="B10" i="2"/>
  <c r="G11" i="2"/>
  <c r="B26" i="8"/>
  <c r="B9" i="2"/>
  <c r="P21" i="1"/>
  <c r="P22" i="1"/>
  <c r="B24" i="9"/>
  <c r="C10" i="2" s="1"/>
  <c r="B25" i="9"/>
  <c r="P21" i="9"/>
  <c r="P22" i="9"/>
  <c r="B24" i="8"/>
  <c r="C9" i="2" s="1"/>
  <c r="B25" i="8"/>
  <c r="P22" i="8"/>
  <c r="P21" i="8"/>
  <c r="P22" i="7"/>
  <c r="P21" i="7"/>
  <c r="E19" i="1"/>
  <c r="B25" i="1" l="1"/>
  <c r="B7" i="2"/>
  <c r="B11" i="2" s="1"/>
  <c r="B24" i="1"/>
  <c r="C7" i="2" s="1"/>
  <c r="C11" i="2" s="1"/>
  <c r="B26" i="1"/>
</calcChain>
</file>

<file path=xl/sharedStrings.xml><?xml version="1.0" encoding="utf-8"?>
<sst xmlns="http://schemas.openxmlformats.org/spreadsheetml/2006/main" count="226" uniqueCount="74">
  <si>
    <t>Sopa de couve branca</t>
  </si>
  <si>
    <t>Nº de doses</t>
  </si>
  <si>
    <t>Composição do prato</t>
  </si>
  <si>
    <t>Peso / Quant.</t>
  </si>
  <si>
    <t>Un. Medida</t>
  </si>
  <si>
    <t>Preço / Kg ou Unidade</t>
  </si>
  <si>
    <t>Custo Mercadoria Consumida</t>
  </si>
  <si>
    <t>Batata</t>
  </si>
  <si>
    <t>Kg</t>
  </si>
  <si>
    <t>Couve branca</t>
  </si>
  <si>
    <t>Cebola</t>
  </si>
  <si>
    <t>Alho francês</t>
  </si>
  <si>
    <t>Abóbora</t>
  </si>
  <si>
    <t>Cenoura</t>
  </si>
  <si>
    <t>Nabo</t>
  </si>
  <si>
    <t>Água</t>
  </si>
  <si>
    <t>Sal</t>
  </si>
  <si>
    <t>q.b.</t>
  </si>
  <si>
    <t>País</t>
  </si>
  <si>
    <t>Portugal</t>
  </si>
  <si>
    <t>Custo Total</t>
  </si>
  <si>
    <t>Custo por pessoa</t>
  </si>
  <si>
    <t>Preço de venda s/ Iva</t>
  </si>
  <si>
    <t>Rácio %</t>
  </si>
  <si>
    <t>Margem bruta de lucro</t>
  </si>
  <si>
    <t>Ingredientes</t>
  </si>
  <si>
    <t>Kcal</t>
  </si>
  <si>
    <t>Total (gr)</t>
  </si>
  <si>
    <t>Espargo branco</t>
  </si>
  <si>
    <t>Courgette</t>
  </si>
  <si>
    <t>Azeite</t>
  </si>
  <si>
    <t>Lombo de pescada</t>
  </si>
  <si>
    <t>Orégãos</t>
  </si>
  <si>
    <t>Oregãos</t>
  </si>
  <si>
    <t>Maçã</t>
  </si>
  <si>
    <t>Canela</t>
  </si>
  <si>
    <t>Canela em pó</t>
  </si>
  <si>
    <t>Maçã assada</t>
  </si>
  <si>
    <t>Mel</t>
  </si>
  <si>
    <t>Canela  em pó</t>
  </si>
  <si>
    <t>L</t>
  </si>
  <si>
    <t>Em 100 gr</t>
  </si>
  <si>
    <t>Por refeição</t>
  </si>
  <si>
    <t>Proteínas (gr)</t>
  </si>
  <si>
    <t>Lipidos (gr)</t>
  </si>
  <si>
    <t>Hidratos de carbono (gr)</t>
  </si>
  <si>
    <t>Lípidos (gr)</t>
  </si>
  <si>
    <t>Hidrados de carbono (gr)</t>
  </si>
  <si>
    <t>Preço de venda final com Iva</t>
  </si>
  <si>
    <t>Cálculo Nutricional e Calórico</t>
  </si>
  <si>
    <t>ENTRADA</t>
  </si>
  <si>
    <t>Totais</t>
  </si>
  <si>
    <t>Kcal por refeição</t>
  </si>
  <si>
    <t>PRATO PRINCIPAL</t>
  </si>
  <si>
    <t>Lombo de pescada em cama de legumes</t>
  </si>
  <si>
    <t>FICHA TÉCNICA</t>
  </si>
  <si>
    <t>BEBIDA</t>
  </si>
  <si>
    <t>Água aromatizada com maçã e canela</t>
  </si>
  <si>
    <t>SOBREMESA</t>
  </si>
  <si>
    <t>Maçã com canela e mel</t>
  </si>
  <si>
    <t>Prato</t>
  </si>
  <si>
    <t>Custo  por pessoa (€)</t>
  </si>
  <si>
    <t>Poteínas (g)</t>
  </si>
  <si>
    <t>Lípidos (g)</t>
  </si>
  <si>
    <t>Hidratos de Carbono (g)</t>
  </si>
  <si>
    <t>Valor energético para 4 pessoas (Kcal)</t>
  </si>
  <si>
    <t>Valor energético por pessoa (Kcal)</t>
  </si>
  <si>
    <t>Entrada</t>
  </si>
  <si>
    <t>Prato Principal</t>
  </si>
  <si>
    <t>Bebida</t>
  </si>
  <si>
    <t>Sobremesa</t>
  </si>
  <si>
    <t>Cálculos Totais da Refeição</t>
  </si>
  <si>
    <t>Custo para 4 pessoas (€)</t>
  </si>
  <si>
    <t>Nº de pessoas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</si>
</sst>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Candara"/>
      <family val="2"/>
    </font>
    <font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6" fillId="8" borderId="6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8" borderId="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2" fontId="14" fillId="3" borderId="1" xfId="0" applyNumberFormat="1" applyFont="1" applyFill="1" applyBorder="1" applyAlignment="1">
      <alignment horizontal="center" vertical="center"/>
    </xf>
    <xf numFmtId="44" fontId="14" fillId="3" borderId="1" xfId="1" applyFont="1" applyFill="1" applyBorder="1" applyAlignment="1">
      <alignment horizontal="center" vertical="center"/>
    </xf>
    <xf numFmtId="44" fontId="14" fillId="3" borderId="1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44" fontId="13" fillId="9" borderId="1" xfId="1" applyFont="1" applyFill="1" applyBorder="1" applyAlignment="1">
      <alignment horizontal="center" vertical="center"/>
    </xf>
    <xf numFmtId="44" fontId="13" fillId="9" borderId="1" xfId="1" applyFont="1" applyFill="1" applyBorder="1" applyAlignment="1">
      <alignment horizontal="left" vertical="center"/>
    </xf>
    <xf numFmtId="2" fontId="13" fillId="0" borderId="1" xfId="0" applyNumberFormat="1" applyFont="1" applyBorder="1" applyAlignment="1">
      <alignment horizontal="center" vertical="center"/>
    </xf>
    <xf numFmtId="1" fontId="13" fillId="10" borderId="1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2" fontId="9" fillId="4" borderId="11" xfId="0" applyNumberFormat="1" applyFont="1" applyFill="1" applyBorder="1" applyAlignment="1">
      <alignment horizontal="center"/>
    </xf>
    <xf numFmtId="2" fontId="9" fillId="4" borderId="12" xfId="0" applyNumberFormat="1" applyFont="1" applyFill="1" applyBorder="1" applyAlignment="1">
      <alignment horizontal="center"/>
    </xf>
    <xf numFmtId="2" fontId="9" fillId="4" borderId="13" xfId="0" applyNumberFormat="1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colors>
    <mruColors>
      <color rgb="FFCCE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zoomScale="110" zoomScaleNormal="110" workbookViewId="0">
      <selection sqref="A1:P1"/>
    </sheetView>
  </sheetViews>
  <sheetFormatPr defaultRowHeight="12" x14ac:dyDescent="0.2"/>
  <cols>
    <col min="1" max="1" width="17" style="1" customWidth="1"/>
    <col min="2" max="2" width="11" style="1" bestFit="1" customWidth="1"/>
    <col min="3" max="3" width="9.42578125" style="1" bestFit="1" customWidth="1"/>
    <col min="4" max="4" width="12.140625" style="1" customWidth="1"/>
    <col min="5" max="5" width="12.28515625" style="1" customWidth="1"/>
    <col min="6" max="6" width="2.28515625" style="1" customWidth="1"/>
    <col min="7" max="7" width="3.140625" style="1" customWidth="1"/>
    <col min="8" max="8" width="12.28515625" style="1" customWidth="1"/>
    <col min="9" max="9" width="8.140625" style="1" bestFit="1" customWidth="1"/>
    <col min="10" max="10" width="7.5703125" style="1" customWidth="1"/>
    <col min="11" max="11" width="9.140625" style="1"/>
    <col min="12" max="12" width="6" style="1" customWidth="1"/>
    <col min="13" max="13" width="7.85546875" style="1" customWidth="1"/>
    <col min="14" max="14" width="7.28515625" style="1" customWidth="1"/>
    <col min="15" max="15" width="9.140625" style="1"/>
    <col min="16" max="16" width="7.7109375" style="1" customWidth="1"/>
    <col min="17" max="16384" width="9.140625" style="1"/>
  </cols>
  <sheetData>
    <row r="1" spans="1:16" ht="29.25" customHeight="1" x14ac:dyDescent="0.2">
      <c r="A1" s="64" t="s">
        <v>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2.75" thickBot="1" x14ac:dyDescent="0.25"/>
    <row r="3" spans="1:16" s="35" customFormat="1" ht="20.100000000000001" customHeight="1" thickBot="1" x14ac:dyDescent="0.3">
      <c r="A3" s="83" t="s">
        <v>0</v>
      </c>
      <c r="B3" s="84"/>
      <c r="C3" s="84"/>
      <c r="D3" s="84"/>
      <c r="E3" s="85"/>
      <c r="G3" s="8"/>
      <c r="H3" s="3"/>
      <c r="I3" s="68" t="s">
        <v>49</v>
      </c>
      <c r="J3" s="69"/>
      <c r="K3" s="69"/>
      <c r="L3" s="69"/>
      <c r="M3" s="69"/>
      <c r="N3" s="69"/>
      <c r="O3" s="69"/>
      <c r="P3" s="70"/>
    </row>
    <row r="4" spans="1:16" ht="22.5" customHeight="1" thickBot="1" x14ac:dyDescent="0.25">
      <c r="A4" s="80" t="s">
        <v>55</v>
      </c>
      <c r="B4" s="80"/>
      <c r="C4" s="81" t="s">
        <v>1</v>
      </c>
      <c r="D4" s="81"/>
      <c r="E4" s="19">
        <v>4</v>
      </c>
      <c r="G4" s="62"/>
      <c r="H4" s="71" t="s">
        <v>25</v>
      </c>
      <c r="I4" s="71" t="s">
        <v>43</v>
      </c>
      <c r="J4" s="71" t="s">
        <v>44</v>
      </c>
      <c r="K4" s="71" t="s">
        <v>45</v>
      </c>
      <c r="L4" s="71" t="s">
        <v>26</v>
      </c>
      <c r="M4" s="71" t="s">
        <v>43</v>
      </c>
      <c r="N4" s="71" t="s">
        <v>46</v>
      </c>
      <c r="O4" s="71" t="s">
        <v>47</v>
      </c>
      <c r="P4" s="71" t="s">
        <v>26</v>
      </c>
    </row>
    <row r="5" spans="1:16" ht="21.95" customHeight="1" thickBot="1" x14ac:dyDescent="0.25">
      <c r="A5" s="71" t="s">
        <v>2</v>
      </c>
      <c r="B5" s="71" t="s">
        <v>3</v>
      </c>
      <c r="C5" s="71" t="s">
        <v>4</v>
      </c>
      <c r="D5" s="71" t="s">
        <v>5</v>
      </c>
      <c r="E5" s="71" t="s">
        <v>6</v>
      </c>
      <c r="G5" s="62"/>
      <c r="H5" s="79"/>
      <c r="I5" s="72"/>
      <c r="J5" s="72"/>
      <c r="K5" s="72"/>
      <c r="L5" s="72"/>
      <c r="M5" s="72"/>
      <c r="N5" s="72"/>
      <c r="O5" s="72"/>
      <c r="P5" s="72"/>
    </row>
    <row r="6" spans="1:16" ht="13.5" customHeight="1" thickBot="1" x14ac:dyDescent="0.25">
      <c r="A6" s="72"/>
      <c r="B6" s="72"/>
      <c r="C6" s="72"/>
      <c r="D6" s="72"/>
      <c r="E6" s="72"/>
      <c r="G6" s="63"/>
      <c r="H6" s="72"/>
      <c r="I6" s="73" t="s">
        <v>41</v>
      </c>
      <c r="J6" s="74"/>
      <c r="K6" s="74"/>
      <c r="L6" s="75"/>
      <c r="M6" s="76" t="s">
        <v>42</v>
      </c>
      <c r="N6" s="77"/>
      <c r="O6" s="77"/>
      <c r="P6" s="78"/>
    </row>
    <row r="7" spans="1:16" ht="12.75" customHeight="1" thickBot="1" x14ac:dyDescent="0.25">
      <c r="A7" s="20" t="s">
        <v>7</v>
      </c>
      <c r="B7" s="26">
        <v>0.2</v>
      </c>
      <c r="C7" s="27" t="s">
        <v>8</v>
      </c>
      <c r="D7" s="28">
        <v>0.9</v>
      </c>
      <c r="E7" s="31">
        <f t="shared" ref="E7:E14" si="0">D7*B7</f>
        <v>0.18000000000000002</v>
      </c>
      <c r="G7" s="6">
        <v>1</v>
      </c>
      <c r="H7" s="29" t="s">
        <v>7</v>
      </c>
      <c r="I7" s="23">
        <v>2.4</v>
      </c>
      <c r="J7" s="23">
        <v>0</v>
      </c>
      <c r="K7" s="23">
        <v>18.5</v>
      </c>
      <c r="L7" s="43">
        <v>85</v>
      </c>
      <c r="M7" s="38">
        <f>($I7*($B7*1000))/100</f>
        <v>4.8</v>
      </c>
      <c r="N7" s="38">
        <f>($J7*($B7*1000))/100</f>
        <v>0</v>
      </c>
      <c r="O7" s="38">
        <f>($K7*($B7*1000))/100</f>
        <v>37</v>
      </c>
      <c r="P7" s="36">
        <f>($L7*($B7*1000))/100</f>
        <v>170</v>
      </c>
    </row>
    <row r="8" spans="1:16" ht="12.75" customHeight="1" thickBot="1" x14ac:dyDescent="0.25">
      <c r="A8" s="20" t="s">
        <v>9</v>
      </c>
      <c r="B8" s="26">
        <v>0.4</v>
      </c>
      <c r="C8" s="27" t="s">
        <v>8</v>
      </c>
      <c r="D8" s="28">
        <v>1.88</v>
      </c>
      <c r="E8" s="31">
        <f t="shared" si="0"/>
        <v>0.752</v>
      </c>
      <c r="G8" s="6">
        <v>2</v>
      </c>
      <c r="H8" s="29" t="s">
        <v>9</v>
      </c>
      <c r="I8" s="23">
        <v>1.7</v>
      </c>
      <c r="J8" s="23">
        <v>0.4</v>
      </c>
      <c r="K8" s="23">
        <v>2.2000000000000002</v>
      </c>
      <c r="L8" s="43">
        <v>19</v>
      </c>
      <c r="M8" s="38">
        <f t="shared" ref="M8:M13" si="1">($I8*($B8*1000))/100</f>
        <v>6.8</v>
      </c>
      <c r="N8" s="38">
        <f t="shared" ref="N8:N13" si="2">($J8*($B8*1000))/100</f>
        <v>1.6</v>
      </c>
      <c r="O8" s="38">
        <f t="shared" ref="O8:O13" si="3">($K8*($B8*1000))/100</f>
        <v>8.8000000000000007</v>
      </c>
      <c r="P8" s="36">
        <f t="shared" ref="P8:P13" si="4">($L8*($B8*1000))/100</f>
        <v>76</v>
      </c>
    </row>
    <row r="9" spans="1:16" ht="12.75" customHeight="1" thickBot="1" x14ac:dyDescent="0.25">
      <c r="A9" s="20" t="s">
        <v>10</v>
      </c>
      <c r="B9" s="26">
        <v>0.1</v>
      </c>
      <c r="C9" s="27" t="s">
        <v>8</v>
      </c>
      <c r="D9" s="28">
        <v>0.99</v>
      </c>
      <c r="E9" s="31">
        <f t="shared" si="0"/>
        <v>9.9000000000000005E-2</v>
      </c>
      <c r="G9" s="6">
        <v>3</v>
      </c>
      <c r="H9" s="29" t="s">
        <v>10</v>
      </c>
      <c r="I9" s="23">
        <v>1</v>
      </c>
      <c r="J9" s="23">
        <v>0.2</v>
      </c>
      <c r="K9" s="23">
        <v>2.4</v>
      </c>
      <c r="L9" s="43">
        <v>15</v>
      </c>
      <c r="M9" s="38">
        <f t="shared" si="1"/>
        <v>1</v>
      </c>
      <c r="N9" s="38">
        <f t="shared" si="2"/>
        <v>0.2</v>
      </c>
      <c r="O9" s="38">
        <f t="shared" si="3"/>
        <v>2.4</v>
      </c>
      <c r="P9" s="36">
        <f t="shared" si="4"/>
        <v>15</v>
      </c>
    </row>
    <row r="10" spans="1:16" ht="12.75" customHeight="1" thickBot="1" x14ac:dyDescent="0.25">
      <c r="A10" s="20" t="s">
        <v>11</v>
      </c>
      <c r="B10" s="26">
        <v>0.15</v>
      </c>
      <c r="C10" s="27" t="s">
        <v>8</v>
      </c>
      <c r="D10" s="28">
        <v>0.91</v>
      </c>
      <c r="E10" s="31">
        <f t="shared" si="0"/>
        <v>0.13650000000000001</v>
      </c>
      <c r="G10" s="6">
        <v>4</v>
      </c>
      <c r="H10" s="29" t="s">
        <v>11</v>
      </c>
      <c r="I10" s="23">
        <v>1.8</v>
      </c>
      <c r="J10" s="23">
        <v>0.3</v>
      </c>
      <c r="K10" s="23">
        <v>2.4</v>
      </c>
      <c r="L10" s="43">
        <v>21</v>
      </c>
      <c r="M10" s="38">
        <f t="shared" si="1"/>
        <v>2.7</v>
      </c>
      <c r="N10" s="38">
        <f t="shared" si="2"/>
        <v>0.45</v>
      </c>
      <c r="O10" s="38">
        <f t="shared" si="3"/>
        <v>3.6</v>
      </c>
      <c r="P10" s="36">
        <f t="shared" si="4"/>
        <v>31.5</v>
      </c>
    </row>
    <row r="11" spans="1:16" ht="12.75" customHeight="1" thickBot="1" x14ac:dyDescent="0.25">
      <c r="A11" s="20" t="s">
        <v>12</v>
      </c>
      <c r="B11" s="26">
        <v>0.2</v>
      </c>
      <c r="C11" s="27" t="s">
        <v>8</v>
      </c>
      <c r="D11" s="28">
        <v>1.82</v>
      </c>
      <c r="E11" s="31">
        <f t="shared" si="0"/>
        <v>0.36400000000000005</v>
      </c>
      <c r="G11" s="6">
        <v>5</v>
      </c>
      <c r="H11" s="29" t="s">
        <v>12</v>
      </c>
      <c r="I11" s="23">
        <v>0.3</v>
      </c>
      <c r="J11" s="23">
        <v>0.2</v>
      </c>
      <c r="K11" s="23">
        <v>1.7</v>
      </c>
      <c r="L11" s="43">
        <v>9</v>
      </c>
      <c r="M11" s="38">
        <f t="shared" si="1"/>
        <v>0.6</v>
      </c>
      <c r="N11" s="38">
        <f t="shared" si="2"/>
        <v>0.4</v>
      </c>
      <c r="O11" s="38">
        <f t="shared" si="3"/>
        <v>3.4</v>
      </c>
      <c r="P11" s="36">
        <f t="shared" si="4"/>
        <v>18</v>
      </c>
    </row>
    <row r="12" spans="1:16" ht="12.75" customHeight="1" thickBot="1" x14ac:dyDescent="0.25">
      <c r="A12" s="20" t="s">
        <v>13</v>
      </c>
      <c r="B12" s="26">
        <v>0.2</v>
      </c>
      <c r="C12" s="27" t="s">
        <v>8</v>
      </c>
      <c r="D12" s="28">
        <v>0.75</v>
      </c>
      <c r="E12" s="31">
        <f t="shared" si="0"/>
        <v>0.15000000000000002</v>
      </c>
      <c r="G12" s="6">
        <v>6</v>
      </c>
      <c r="H12" s="29" t="s">
        <v>13</v>
      </c>
      <c r="I12" s="23">
        <v>0.7</v>
      </c>
      <c r="J12" s="23">
        <v>0</v>
      </c>
      <c r="K12" s="23">
        <v>3.6</v>
      </c>
      <c r="L12" s="43">
        <v>17</v>
      </c>
      <c r="M12" s="38">
        <f t="shared" si="1"/>
        <v>1.4</v>
      </c>
      <c r="N12" s="38">
        <f t="shared" si="2"/>
        <v>0</v>
      </c>
      <c r="O12" s="38">
        <f t="shared" si="3"/>
        <v>7.2</v>
      </c>
      <c r="P12" s="36">
        <f t="shared" si="4"/>
        <v>34</v>
      </c>
    </row>
    <row r="13" spans="1:16" ht="12.75" customHeight="1" thickBot="1" x14ac:dyDescent="0.25">
      <c r="A13" s="20" t="s">
        <v>14</v>
      </c>
      <c r="B13" s="26">
        <v>0.2</v>
      </c>
      <c r="C13" s="27" t="s">
        <v>8</v>
      </c>
      <c r="D13" s="28">
        <v>0.54</v>
      </c>
      <c r="E13" s="31">
        <f t="shared" si="0"/>
        <v>0.10800000000000001</v>
      </c>
      <c r="G13" s="6">
        <v>7</v>
      </c>
      <c r="H13" s="29" t="s">
        <v>14</v>
      </c>
      <c r="I13" s="23">
        <v>0.4</v>
      </c>
      <c r="J13" s="23">
        <v>0.4</v>
      </c>
      <c r="K13" s="23">
        <v>2.2999999999999998</v>
      </c>
      <c r="L13" s="43">
        <v>14</v>
      </c>
      <c r="M13" s="38">
        <f t="shared" si="1"/>
        <v>0.8</v>
      </c>
      <c r="N13" s="38">
        <f t="shared" si="2"/>
        <v>0.8</v>
      </c>
      <c r="O13" s="38">
        <f t="shared" si="3"/>
        <v>4.5999999999999996</v>
      </c>
      <c r="P13" s="36">
        <f t="shared" si="4"/>
        <v>28</v>
      </c>
    </row>
    <row r="14" spans="1:16" ht="12.75" customHeight="1" thickBot="1" x14ac:dyDescent="0.25">
      <c r="A14" s="20" t="s">
        <v>15</v>
      </c>
      <c r="B14" s="27">
        <v>1</v>
      </c>
      <c r="C14" s="27" t="s">
        <v>40</v>
      </c>
      <c r="D14" s="28">
        <v>0</v>
      </c>
      <c r="E14" s="31">
        <f t="shared" si="0"/>
        <v>0</v>
      </c>
      <c r="G14" s="6">
        <v>8</v>
      </c>
      <c r="H14" s="29" t="s">
        <v>15</v>
      </c>
      <c r="I14" s="23">
        <v>0</v>
      </c>
      <c r="J14" s="23">
        <v>0</v>
      </c>
      <c r="K14" s="23">
        <v>0</v>
      </c>
      <c r="L14" s="43">
        <v>0</v>
      </c>
      <c r="M14" s="36">
        <v>0</v>
      </c>
      <c r="N14" s="36">
        <v>0</v>
      </c>
      <c r="O14" s="36">
        <f t="shared" ref="O14" si="5">($K14*$B14)/100</f>
        <v>0</v>
      </c>
      <c r="P14" s="36">
        <v>0</v>
      </c>
    </row>
    <row r="15" spans="1:16" ht="12.75" customHeight="1" thickBot="1" x14ac:dyDescent="0.25">
      <c r="A15" s="20" t="s">
        <v>16</v>
      </c>
      <c r="B15" s="27" t="s">
        <v>17</v>
      </c>
      <c r="C15" s="27" t="s">
        <v>8</v>
      </c>
      <c r="D15" s="28">
        <v>0.19</v>
      </c>
      <c r="E15" s="31">
        <v>0</v>
      </c>
      <c r="G15" s="6">
        <v>9</v>
      </c>
      <c r="H15" s="29" t="s">
        <v>16</v>
      </c>
      <c r="I15" s="23">
        <v>0</v>
      </c>
      <c r="J15" s="23">
        <v>0</v>
      </c>
      <c r="K15" s="23">
        <v>0</v>
      </c>
      <c r="L15" s="43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ht="12.75" customHeight="1" thickBot="1" x14ac:dyDescent="0.25">
      <c r="A16" s="10"/>
      <c r="B16" s="10"/>
      <c r="C16" s="10"/>
      <c r="D16" s="10"/>
      <c r="E16" s="30"/>
      <c r="G16" s="48"/>
      <c r="H16" s="34" t="s">
        <v>27</v>
      </c>
      <c r="I16" s="37">
        <f>SUM(I7:I15)</f>
        <v>8.2999999999999989</v>
      </c>
      <c r="J16" s="37">
        <f>SUM(J7:J15)</f>
        <v>1.5</v>
      </c>
      <c r="K16" s="37">
        <f>SUM(K7:K15)</f>
        <v>33.099999999999994</v>
      </c>
      <c r="L16" s="42"/>
      <c r="M16" s="37">
        <f>SUM(M7:M15)</f>
        <v>18.100000000000001</v>
      </c>
      <c r="N16" s="37">
        <f>SUM(N7:N15)</f>
        <v>3.45</v>
      </c>
      <c r="O16" s="37">
        <f>SUM(O7:O15)</f>
        <v>67</v>
      </c>
      <c r="P16" s="42"/>
    </row>
    <row r="17" spans="1:16" ht="12.75" customHeight="1" thickBot="1" x14ac:dyDescent="0.25">
      <c r="A17" s="14" t="s">
        <v>18</v>
      </c>
      <c r="B17" s="82" t="s">
        <v>19</v>
      </c>
      <c r="C17" s="82"/>
      <c r="D17" s="11"/>
      <c r="E17" s="30"/>
      <c r="G17" s="47"/>
      <c r="H17" s="34" t="s">
        <v>26</v>
      </c>
      <c r="I17" s="17"/>
      <c r="J17" s="17"/>
      <c r="K17" s="34"/>
      <c r="L17" s="42">
        <f>SUM(L7:L15)</f>
        <v>180</v>
      </c>
      <c r="M17" s="17"/>
      <c r="N17" s="18"/>
      <c r="O17" s="18"/>
      <c r="P17" s="42">
        <f>SUM(P7:P15)</f>
        <v>372.5</v>
      </c>
    </row>
    <row r="18" spans="1:16" ht="12.75" customHeight="1" thickBot="1" x14ac:dyDescent="0.25">
      <c r="A18" s="10"/>
      <c r="B18" s="10"/>
      <c r="C18" s="10"/>
      <c r="D18" s="13"/>
      <c r="E18" s="30"/>
    </row>
    <row r="19" spans="1:16" ht="12.75" customHeight="1" thickBot="1" x14ac:dyDescent="0.25">
      <c r="A19" s="15" t="s">
        <v>20</v>
      </c>
      <c r="B19" s="10"/>
      <c r="C19" s="12"/>
      <c r="D19" s="3"/>
      <c r="E19" s="30">
        <f>SUM(E7:E15)</f>
        <v>1.7895000000000003</v>
      </c>
    </row>
    <row r="20" spans="1:16" ht="12.75" thickBot="1" x14ac:dyDescent="0.25">
      <c r="A20" s="7"/>
      <c r="B20" s="8"/>
      <c r="C20" s="8"/>
      <c r="D20" s="8"/>
      <c r="E20" s="8"/>
      <c r="P20" s="40" t="s">
        <v>51</v>
      </c>
    </row>
    <row r="21" spans="1:16" ht="12.75" thickBot="1" x14ac:dyDescent="0.25">
      <c r="A21" s="7"/>
      <c r="B21" s="8"/>
      <c r="C21" s="8"/>
      <c r="D21" s="8"/>
      <c r="E21" s="8"/>
      <c r="K21" s="67" t="s">
        <v>42</v>
      </c>
      <c r="L21" s="67"/>
      <c r="M21" s="39">
        <f>M16</f>
        <v>18.100000000000001</v>
      </c>
      <c r="N21" s="39">
        <f>N16</f>
        <v>3.45</v>
      </c>
      <c r="O21" s="39">
        <f>O16</f>
        <v>67</v>
      </c>
      <c r="P21" s="41">
        <f>SUM(M21:O21)</f>
        <v>88.55</v>
      </c>
    </row>
    <row r="22" spans="1:16" ht="12.75" thickBot="1" x14ac:dyDescent="0.25">
      <c r="A22" s="7"/>
      <c r="B22" s="8"/>
      <c r="C22" s="8"/>
      <c r="D22" s="8"/>
      <c r="E22" s="8"/>
      <c r="K22" s="67" t="s">
        <v>52</v>
      </c>
      <c r="L22" s="67"/>
      <c r="M22" s="45"/>
      <c r="N22" s="45"/>
      <c r="O22" s="45"/>
      <c r="P22" s="46">
        <f>SUM(M22:O22)</f>
        <v>0</v>
      </c>
    </row>
    <row r="23" spans="1:16" ht="12.75" thickBot="1" x14ac:dyDescent="0.25">
      <c r="A23" s="7"/>
      <c r="B23" s="8"/>
      <c r="C23" s="8"/>
      <c r="D23" s="8"/>
      <c r="E23" s="8"/>
    </row>
    <row r="24" spans="1:16" ht="21.95" customHeight="1" thickBot="1" x14ac:dyDescent="0.25">
      <c r="A24" s="16" t="s">
        <v>21</v>
      </c>
      <c r="B24" s="30">
        <f>E19/4</f>
        <v>0.44737500000000008</v>
      </c>
      <c r="C24" s="8"/>
      <c r="D24" s="8"/>
      <c r="E24" s="8"/>
    </row>
    <row r="25" spans="1:16" ht="21.95" customHeight="1" thickBot="1" x14ac:dyDescent="0.25">
      <c r="A25" s="16" t="s">
        <v>48</v>
      </c>
      <c r="B25" s="30">
        <f>E19*1.23</f>
        <v>2.2010850000000004</v>
      </c>
      <c r="C25" s="8"/>
      <c r="D25" s="8"/>
      <c r="E25" s="8"/>
    </row>
    <row r="26" spans="1:16" ht="21.95" customHeight="1" thickBot="1" x14ac:dyDescent="0.25">
      <c r="A26" s="16" t="s">
        <v>22</v>
      </c>
      <c r="B26" s="30">
        <f>E19</f>
        <v>1.7895000000000003</v>
      </c>
      <c r="C26" s="8"/>
      <c r="D26" s="8"/>
      <c r="E26" s="8"/>
    </row>
    <row r="27" spans="1:16" ht="21.95" customHeight="1" thickBot="1" x14ac:dyDescent="0.25">
      <c r="A27" s="16" t="s">
        <v>23</v>
      </c>
      <c r="B27" s="30"/>
      <c r="C27" s="8"/>
      <c r="D27" s="8"/>
      <c r="E27" s="8"/>
    </row>
    <row r="28" spans="1:16" ht="21.95" customHeight="1" thickBot="1" x14ac:dyDescent="0.25">
      <c r="A28" s="16" t="s">
        <v>24</v>
      </c>
      <c r="B28" s="30"/>
      <c r="C28" s="8"/>
      <c r="D28" s="8"/>
      <c r="E28" s="8"/>
    </row>
  </sheetData>
  <mergeCells count="25">
    <mergeCell ref="A4:B4"/>
    <mergeCell ref="C4:D4"/>
    <mergeCell ref="B17:C17"/>
    <mergeCell ref="A3:E3"/>
    <mergeCell ref="M4:M5"/>
    <mergeCell ref="N4:N5"/>
    <mergeCell ref="O4:O5"/>
    <mergeCell ref="P4:P5"/>
    <mergeCell ref="H4:H6"/>
    <mergeCell ref="G4:G6"/>
    <mergeCell ref="A1:P1"/>
    <mergeCell ref="K21:L21"/>
    <mergeCell ref="K22:L22"/>
    <mergeCell ref="I3:P3"/>
    <mergeCell ref="A5:A6"/>
    <mergeCell ref="B5:B6"/>
    <mergeCell ref="C5:C6"/>
    <mergeCell ref="D5:D6"/>
    <mergeCell ref="E5:E6"/>
    <mergeCell ref="I4:I5"/>
    <mergeCell ref="J4:J5"/>
    <mergeCell ref="K4:K5"/>
    <mergeCell ref="I6:L6"/>
    <mergeCell ref="M6:P6"/>
    <mergeCell ref="L4:L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zoomScale="110" zoomScaleNormal="110" workbookViewId="0">
      <selection sqref="A1:P1"/>
    </sheetView>
  </sheetViews>
  <sheetFormatPr defaultRowHeight="12" x14ac:dyDescent="0.2"/>
  <cols>
    <col min="1" max="1" width="17" style="1" customWidth="1"/>
    <col min="2" max="2" width="11" style="1" bestFit="1" customWidth="1"/>
    <col min="3" max="3" width="9.42578125" style="1" bestFit="1" customWidth="1"/>
    <col min="4" max="4" width="12.140625" style="1" customWidth="1"/>
    <col min="5" max="5" width="12.28515625" style="1" customWidth="1"/>
    <col min="6" max="6" width="2.28515625" style="1" customWidth="1"/>
    <col min="7" max="7" width="3.140625" style="1" customWidth="1"/>
    <col min="8" max="8" width="12.28515625" style="1" customWidth="1"/>
    <col min="9" max="9" width="8.140625" style="1" bestFit="1" customWidth="1"/>
    <col min="10" max="10" width="7.5703125" style="1" customWidth="1"/>
    <col min="11" max="11" width="9.140625" style="1"/>
    <col min="12" max="12" width="6" style="1" customWidth="1"/>
    <col min="13" max="13" width="7.85546875" style="1" customWidth="1"/>
    <col min="14" max="14" width="7.28515625" style="1" customWidth="1"/>
    <col min="15" max="15" width="9.140625" style="1"/>
    <col min="16" max="16" width="7.7109375" style="1" customWidth="1"/>
    <col min="17" max="16384" width="9.140625" style="1"/>
  </cols>
  <sheetData>
    <row r="1" spans="1:16" ht="29.25" customHeight="1" x14ac:dyDescent="0.2">
      <c r="A1" s="64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2.75" thickBot="1" x14ac:dyDescent="0.25"/>
    <row r="3" spans="1:16" s="35" customFormat="1" ht="20.100000000000001" customHeight="1" thickBot="1" x14ac:dyDescent="0.3">
      <c r="A3" s="83" t="s">
        <v>54</v>
      </c>
      <c r="B3" s="84"/>
      <c r="C3" s="84"/>
      <c r="D3" s="84"/>
      <c r="E3" s="85"/>
      <c r="G3" s="8"/>
      <c r="H3" s="3"/>
      <c r="I3" s="68" t="s">
        <v>49</v>
      </c>
      <c r="J3" s="69"/>
      <c r="K3" s="69"/>
      <c r="L3" s="69"/>
      <c r="M3" s="69"/>
      <c r="N3" s="69"/>
      <c r="O3" s="69"/>
      <c r="P3" s="70"/>
    </row>
    <row r="4" spans="1:16" ht="22.5" customHeight="1" thickBot="1" x14ac:dyDescent="0.25">
      <c r="A4" s="80" t="s">
        <v>55</v>
      </c>
      <c r="B4" s="80"/>
      <c r="C4" s="81" t="s">
        <v>1</v>
      </c>
      <c r="D4" s="81"/>
      <c r="E4" s="19">
        <v>4</v>
      </c>
      <c r="G4" s="62"/>
      <c r="H4" s="71" t="s">
        <v>25</v>
      </c>
      <c r="I4" s="71" t="s">
        <v>43</v>
      </c>
      <c r="J4" s="71" t="s">
        <v>44</v>
      </c>
      <c r="K4" s="71" t="s">
        <v>45</v>
      </c>
      <c r="L4" s="71" t="s">
        <v>26</v>
      </c>
      <c r="M4" s="71" t="s">
        <v>43</v>
      </c>
      <c r="N4" s="71" t="s">
        <v>46</v>
      </c>
      <c r="O4" s="71" t="s">
        <v>47</v>
      </c>
      <c r="P4" s="71" t="s">
        <v>26</v>
      </c>
    </row>
    <row r="5" spans="1:16" ht="21.95" customHeight="1" thickBot="1" x14ac:dyDescent="0.25">
      <c r="A5" s="71" t="s">
        <v>2</v>
      </c>
      <c r="B5" s="71" t="s">
        <v>3</v>
      </c>
      <c r="C5" s="71" t="s">
        <v>4</v>
      </c>
      <c r="D5" s="71" t="s">
        <v>5</v>
      </c>
      <c r="E5" s="71" t="s">
        <v>6</v>
      </c>
      <c r="G5" s="62"/>
      <c r="H5" s="79"/>
      <c r="I5" s="72"/>
      <c r="J5" s="72"/>
      <c r="K5" s="72"/>
      <c r="L5" s="72"/>
      <c r="M5" s="72"/>
      <c r="N5" s="72"/>
      <c r="O5" s="72"/>
      <c r="P5" s="72"/>
    </row>
    <row r="6" spans="1:16" ht="13.5" customHeight="1" thickBot="1" x14ac:dyDescent="0.25">
      <c r="A6" s="72"/>
      <c r="B6" s="72"/>
      <c r="C6" s="72"/>
      <c r="D6" s="72"/>
      <c r="E6" s="72"/>
      <c r="G6" s="63"/>
      <c r="H6" s="72"/>
      <c r="I6" s="73" t="s">
        <v>41</v>
      </c>
      <c r="J6" s="74"/>
      <c r="K6" s="74"/>
      <c r="L6" s="75"/>
      <c r="M6" s="76" t="s">
        <v>42</v>
      </c>
      <c r="N6" s="77"/>
      <c r="O6" s="77"/>
      <c r="P6" s="78"/>
    </row>
    <row r="7" spans="1:16" ht="12.75" customHeight="1" thickBot="1" x14ac:dyDescent="0.25">
      <c r="A7" s="20" t="s">
        <v>10</v>
      </c>
      <c r="B7" s="32">
        <v>0.1</v>
      </c>
      <c r="C7" s="21" t="s">
        <v>8</v>
      </c>
      <c r="D7" s="24">
        <v>0.99</v>
      </c>
      <c r="E7" s="31">
        <f>D7*B7</f>
        <v>9.9000000000000005E-2</v>
      </c>
      <c r="G7" s="6">
        <v>1</v>
      </c>
      <c r="H7" s="20" t="s">
        <v>10</v>
      </c>
      <c r="I7" s="21">
        <v>1</v>
      </c>
      <c r="J7" s="21">
        <v>0.2</v>
      </c>
      <c r="K7" s="21">
        <v>2.4</v>
      </c>
      <c r="L7" s="44">
        <v>15</v>
      </c>
      <c r="M7" s="38">
        <f>($I7*($B7*1000))/100</f>
        <v>1</v>
      </c>
      <c r="N7" s="38">
        <f>($J7*($B7*1000))/100</f>
        <v>0.2</v>
      </c>
      <c r="O7" s="38">
        <f>($K7*($B7*1000))/100</f>
        <v>2.4</v>
      </c>
      <c r="P7" s="36">
        <f>($L7*($B7*1000))/100</f>
        <v>15</v>
      </c>
    </row>
    <row r="8" spans="1:16" ht="12.75" customHeight="1" thickBot="1" x14ac:dyDescent="0.25">
      <c r="A8" s="22" t="s">
        <v>28</v>
      </c>
      <c r="B8" s="33">
        <v>0.3</v>
      </c>
      <c r="C8" s="23" t="s">
        <v>8</v>
      </c>
      <c r="D8" s="25">
        <v>6.03</v>
      </c>
      <c r="E8" s="31">
        <f>D8*B8</f>
        <v>1.8089999999999999</v>
      </c>
      <c r="G8" s="6">
        <v>2</v>
      </c>
      <c r="H8" s="22" t="s">
        <v>28</v>
      </c>
      <c r="I8" s="23">
        <v>2.2000000000000002</v>
      </c>
      <c r="J8" s="23">
        <v>0</v>
      </c>
      <c r="K8" s="23">
        <v>2.2000000000000002</v>
      </c>
      <c r="L8" s="43">
        <v>17</v>
      </c>
      <c r="M8" s="38">
        <f t="shared" ref="M8:M12" si="0">($I8*($B8*1000))/100</f>
        <v>6.6</v>
      </c>
      <c r="N8" s="38">
        <f t="shared" ref="N8:N12" si="1">($J8*($B8*1000))/100</f>
        <v>0</v>
      </c>
      <c r="O8" s="38">
        <f t="shared" ref="O8:O12" si="2">($K8*($B8*1000))/100</f>
        <v>6.6</v>
      </c>
      <c r="P8" s="36">
        <f t="shared" ref="P8:P12" si="3">($L8*($B8*1000))/100</f>
        <v>51</v>
      </c>
    </row>
    <row r="9" spans="1:16" ht="12.75" customHeight="1" thickBot="1" x14ac:dyDescent="0.25">
      <c r="A9" s="22" t="s">
        <v>29</v>
      </c>
      <c r="B9" s="33">
        <v>0.4</v>
      </c>
      <c r="C9" s="23" t="s">
        <v>8</v>
      </c>
      <c r="D9" s="25">
        <v>1.29</v>
      </c>
      <c r="E9" s="31">
        <f>D9*B9</f>
        <v>0.51600000000000001</v>
      </c>
      <c r="G9" s="6">
        <v>3</v>
      </c>
      <c r="H9" s="22" t="s">
        <v>29</v>
      </c>
      <c r="I9" s="23">
        <v>1</v>
      </c>
      <c r="J9" s="23">
        <v>0.3</v>
      </c>
      <c r="K9" s="23">
        <v>2</v>
      </c>
      <c r="L9" s="43">
        <v>17</v>
      </c>
      <c r="M9" s="38">
        <f t="shared" si="0"/>
        <v>4</v>
      </c>
      <c r="N9" s="38">
        <f t="shared" si="1"/>
        <v>1.2</v>
      </c>
      <c r="O9" s="38">
        <f t="shared" si="2"/>
        <v>8</v>
      </c>
      <c r="P9" s="36">
        <f t="shared" si="3"/>
        <v>68</v>
      </c>
    </row>
    <row r="10" spans="1:16" ht="12.75" customHeight="1" thickBot="1" x14ac:dyDescent="0.25">
      <c r="A10" s="22" t="s">
        <v>30</v>
      </c>
      <c r="B10" s="33" t="s">
        <v>17</v>
      </c>
      <c r="C10" s="23" t="s">
        <v>8</v>
      </c>
      <c r="D10" s="25">
        <v>4.5999999999999996</v>
      </c>
      <c r="E10" s="31">
        <v>0</v>
      </c>
      <c r="G10" s="6">
        <v>4</v>
      </c>
      <c r="H10" s="22" t="s">
        <v>30</v>
      </c>
      <c r="I10" s="23">
        <v>0.1</v>
      </c>
      <c r="J10" s="23">
        <v>99.9</v>
      </c>
      <c r="K10" s="23">
        <v>0</v>
      </c>
      <c r="L10" s="43">
        <v>900</v>
      </c>
      <c r="M10" s="38">
        <f>IF($B10="q.b.",$I10,($I10*($B10*1000))/100)</f>
        <v>0.1</v>
      </c>
      <c r="N10" s="38">
        <f>IF($B10="q.b.",$J10,($J10*($B10*1000))/100)</f>
        <v>99.9</v>
      </c>
      <c r="O10" s="38">
        <f>IF($B10="q.b.",$K10,($K10*($B10*1000))/100)</f>
        <v>0</v>
      </c>
      <c r="P10" s="36">
        <f>IF($B10="q.b.",$L10,($L10*($B10*1000))/100)</f>
        <v>900</v>
      </c>
    </row>
    <row r="11" spans="1:16" ht="12.75" customHeight="1" thickBot="1" x14ac:dyDescent="0.25">
      <c r="A11" s="22" t="s">
        <v>13</v>
      </c>
      <c r="B11" s="33">
        <v>0.3</v>
      </c>
      <c r="C11" s="23" t="s">
        <v>8</v>
      </c>
      <c r="D11" s="25">
        <v>0.75</v>
      </c>
      <c r="E11" s="31">
        <f>D11*B11</f>
        <v>0.22499999999999998</v>
      </c>
      <c r="G11" s="6">
        <v>5</v>
      </c>
      <c r="H11" s="22" t="s">
        <v>13</v>
      </c>
      <c r="I11" s="23">
        <v>0.7</v>
      </c>
      <c r="J11" s="23">
        <v>0</v>
      </c>
      <c r="K11" s="23">
        <v>3.6</v>
      </c>
      <c r="L11" s="43">
        <v>17</v>
      </c>
      <c r="M11" s="38">
        <f t="shared" si="0"/>
        <v>2.1</v>
      </c>
      <c r="N11" s="38">
        <f t="shared" si="1"/>
        <v>0</v>
      </c>
      <c r="O11" s="38">
        <f t="shared" si="2"/>
        <v>10.8</v>
      </c>
      <c r="P11" s="36">
        <f t="shared" si="3"/>
        <v>51</v>
      </c>
    </row>
    <row r="12" spans="1:16" ht="12.75" customHeight="1" thickBot="1" x14ac:dyDescent="0.25">
      <c r="A12" s="22" t="s">
        <v>31</v>
      </c>
      <c r="B12" s="33">
        <v>0.6</v>
      </c>
      <c r="C12" s="23" t="s">
        <v>8</v>
      </c>
      <c r="D12" s="25">
        <v>5.82</v>
      </c>
      <c r="E12" s="31">
        <f>D12*B12</f>
        <v>3.492</v>
      </c>
      <c r="G12" s="6">
        <v>6</v>
      </c>
      <c r="H12" s="22" t="s">
        <v>31</v>
      </c>
      <c r="I12" s="23">
        <v>19.2</v>
      </c>
      <c r="J12" s="23">
        <v>183.6</v>
      </c>
      <c r="K12" s="23">
        <v>0</v>
      </c>
      <c r="L12" s="43">
        <v>109</v>
      </c>
      <c r="M12" s="38">
        <f t="shared" si="0"/>
        <v>115.2</v>
      </c>
      <c r="N12" s="38">
        <f t="shared" si="1"/>
        <v>1101.5999999999999</v>
      </c>
      <c r="O12" s="38">
        <f t="shared" si="2"/>
        <v>0</v>
      </c>
      <c r="P12" s="36">
        <f t="shared" si="3"/>
        <v>654</v>
      </c>
    </row>
    <row r="13" spans="1:16" ht="12.75" customHeight="1" thickBot="1" x14ac:dyDescent="0.25">
      <c r="A13" s="22" t="s">
        <v>33</v>
      </c>
      <c r="B13" s="33" t="s">
        <v>17</v>
      </c>
      <c r="C13" s="23" t="s">
        <v>8</v>
      </c>
      <c r="D13" s="25">
        <v>79</v>
      </c>
      <c r="E13" s="31">
        <v>0</v>
      </c>
      <c r="G13" s="6">
        <v>7</v>
      </c>
      <c r="H13" s="22" t="s">
        <v>32</v>
      </c>
      <c r="I13" s="23">
        <v>3.1</v>
      </c>
      <c r="J13" s="23">
        <v>0</v>
      </c>
      <c r="K13" s="23">
        <v>0.4</v>
      </c>
      <c r="L13" s="43">
        <v>13.86</v>
      </c>
      <c r="M13" s="38">
        <f>IF($B13="q.b.",$I13,($I13*($B13*1000))/100)</f>
        <v>3.1</v>
      </c>
      <c r="N13" s="38">
        <f>IF($B13="q.b.",$J13,($J13*($B13*1000))/100)</f>
        <v>0</v>
      </c>
      <c r="O13" s="38">
        <f>IF($B13="q.b.",$K13,($K13*($B13*1000))/100)</f>
        <v>0.4</v>
      </c>
      <c r="P13" s="36">
        <f>IF($B13="q.b.",$L13,($L13*($B13*1000))/100)</f>
        <v>13.86</v>
      </c>
    </row>
    <row r="14" spans="1:16" ht="12.75" customHeight="1" thickBot="1" x14ac:dyDescent="0.25">
      <c r="A14" s="22" t="s">
        <v>16</v>
      </c>
      <c r="B14" s="33" t="s">
        <v>17</v>
      </c>
      <c r="C14" s="23" t="s">
        <v>8</v>
      </c>
      <c r="D14" s="25">
        <v>0.19</v>
      </c>
      <c r="E14" s="31">
        <v>0</v>
      </c>
      <c r="G14" s="6">
        <v>8</v>
      </c>
      <c r="H14" s="20" t="s">
        <v>16</v>
      </c>
      <c r="I14" s="21">
        <v>0</v>
      </c>
      <c r="J14" s="21">
        <v>0</v>
      </c>
      <c r="K14" s="21">
        <v>0</v>
      </c>
      <c r="L14" s="44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ht="12.75" customHeight="1" thickBot="1" x14ac:dyDescent="0.25">
      <c r="A15" s="20"/>
      <c r="B15" s="27"/>
      <c r="C15" s="27"/>
      <c r="D15" s="28"/>
      <c r="E15" s="31"/>
      <c r="G15" s="6"/>
      <c r="H15" s="29"/>
      <c r="I15" s="23"/>
      <c r="J15" s="23"/>
      <c r="K15" s="23"/>
      <c r="L15" s="43"/>
      <c r="M15" s="36"/>
      <c r="N15" s="36"/>
      <c r="O15" s="36"/>
      <c r="P15" s="36"/>
    </row>
    <row r="16" spans="1:16" ht="12.75" customHeight="1" thickBot="1" x14ac:dyDescent="0.25">
      <c r="A16" s="10"/>
      <c r="B16" s="10"/>
      <c r="C16" s="10"/>
      <c r="D16" s="10"/>
      <c r="E16" s="30"/>
      <c r="G16" s="48"/>
      <c r="H16" s="34" t="s">
        <v>27</v>
      </c>
      <c r="I16" s="37">
        <f>SUM(I7:I15)</f>
        <v>27.3</v>
      </c>
      <c r="J16" s="37">
        <f>SUM(J7:J15)</f>
        <v>284</v>
      </c>
      <c r="K16" s="37">
        <f>SUM(K7:K15)</f>
        <v>10.6</v>
      </c>
      <c r="L16" s="42"/>
      <c r="M16" s="37">
        <f>SUM(M7:M15)</f>
        <v>132.1</v>
      </c>
      <c r="N16" s="37">
        <f>SUM(N7:N15)</f>
        <v>1202.8999999999999</v>
      </c>
      <c r="O16" s="37">
        <f>SUM(O7:O15)</f>
        <v>28.2</v>
      </c>
      <c r="P16" s="42"/>
    </row>
    <row r="17" spans="1:16" ht="12.75" customHeight="1" thickBot="1" x14ac:dyDescent="0.25">
      <c r="A17" s="14" t="s">
        <v>18</v>
      </c>
      <c r="B17" s="82" t="s">
        <v>19</v>
      </c>
      <c r="C17" s="82"/>
      <c r="D17" s="11"/>
      <c r="E17" s="30"/>
      <c r="G17" s="47"/>
      <c r="H17" s="34" t="s">
        <v>26</v>
      </c>
      <c r="I17" s="17"/>
      <c r="J17" s="17"/>
      <c r="K17" s="34"/>
      <c r="L17" s="42">
        <f>SUM(L7:L15)</f>
        <v>1088.8599999999999</v>
      </c>
      <c r="M17" s="17"/>
      <c r="N17" s="18"/>
      <c r="O17" s="18"/>
      <c r="P17" s="42">
        <f>SUM(P7:P15)</f>
        <v>1752.86</v>
      </c>
    </row>
    <row r="18" spans="1:16" ht="12.75" customHeight="1" thickBot="1" x14ac:dyDescent="0.25">
      <c r="A18" s="10"/>
      <c r="B18" s="10"/>
      <c r="C18" s="10"/>
      <c r="D18" s="13"/>
      <c r="E18" s="30"/>
    </row>
    <row r="19" spans="1:16" ht="12.75" customHeight="1" thickBot="1" x14ac:dyDescent="0.25">
      <c r="A19" s="15" t="s">
        <v>20</v>
      </c>
      <c r="B19" s="10"/>
      <c r="C19" s="12"/>
      <c r="D19" s="3"/>
      <c r="E19" s="30">
        <f>SUM(E7:E15)</f>
        <v>6.141</v>
      </c>
    </row>
    <row r="20" spans="1:16" ht="12.75" thickBot="1" x14ac:dyDescent="0.25">
      <c r="A20" s="7"/>
      <c r="B20" s="8"/>
      <c r="C20" s="8"/>
      <c r="D20" s="8"/>
      <c r="E20" s="8"/>
      <c r="P20" s="40" t="s">
        <v>51</v>
      </c>
    </row>
    <row r="21" spans="1:16" ht="12.75" thickBot="1" x14ac:dyDescent="0.25">
      <c r="A21" s="7"/>
      <c r="B21" s="8"/>
      <c r="C21" s="8"/>
      <c r="D21" s="8"/>
      <c r="E21" s="8"/>
      <c r="K21" s="67" t="s">
        <v>42</v>
      </c>
      <c r="L21" s="67"/>
      <c r="M21" s="39">
        <f>M16</f>
        <v>132.1</v>
      </c>
      <c r="N21" s="39">
        <f>N16</f>
        <v>1202.8999999999999</v>
      </c>
      <c r="O21" s="39">
        <f>O16</f>
        <v>28.2</v>
      </c>
      <c r="P21" s="41">
        <f>SUM(M21:O21)</f>
        <v>1363.1999999999998</v>
      </c>
    </row>
    <row r="22" spans="1:16" ht="12.75" thickBot="1" x14ac:dyDescent="0.25">
      <c r="A22" s="7"/>
      <c r="B22" s="8"/>
      <c r="C22" s="8"/>
      <c r="D22" s="8"/>
      <c r="E22" s="8"/>
      <c r="K22" s="67" t="s">
        <v>52</v>
      </c>
      <c r="L22" s="67"/>
      <c r="M22" s="45"/>
      <c r="N22" s="45"/>
      <c r="O22" s="45"/>
      <c r="P22" s="46">
        <f>SUM(M22:O22)</f>
        <v>0</v>
      </c>
    </row>
    <row r="23" spans="1:16" ht="12.75" thickBot="1" x14ac:dyDescent="0.25">
      <c r="A23" s="7"/>
      <c r="B23" s="8"/>
      <c r="C23" s="8"/>
      <c r="D23" s="8"/>
      <c r="E23" s="8"/>
    </row>
    <row r="24" spans="1:16" ht="21.95" customHeight="1" thickBot="1" x14ac:dyDescent="0.25">
      <c r="A24" s="16" t="s">
        <v>21</v>
      </c>
      <c r="B24" s="30">
        <f>E19/4</f>
        <v>1.53525</v>
      </c>
      <c r="C24" s="8"/>
      <c r="D24" s="8"/>
      <c r="E24" s="8"/>
    </row>
    <row r="25" spans="1:16" ht="21.95" customHeight="1" thickBot="1" x14ac:dyDescent="0.25">
      <c r="A25" s="16" t="s">
        <v>48</v>
      </c>
      <c r="B25" s="30">
        <f>E19*1.23</f>
        <v>7.5534299999999996</v>
      </c>
      <c r="C25" s="8"/>
      <c r="D25" s="8"/>
      <c r="E25" s="8"/>
    </row>
    <row r="26" spans="1:16" ht="21.95" customHeight="1" thickBot="1" x14ac:dyDescent="0.25">
      <c r="A26" s="16" t="s">
        <v>22</v>
      </c>
      <c r="B26" s="30">
        <f>E19</f>
        <v>6.141</v>
      </c>
      <c r="C26" s="8"/>
      <c r="D26" s="8"/>
      <c r="E26" s="8"/>
    </row>
    <row r="27" spans="1:16" ht="21.95" customHeight="1" thickBot="1" x14ac:dyDescent="0.25">
      <c r="A27" s="16" t="s">
        <v>23</v>
      </c>
      <c r="B27" s="30"/>
      <c r="C27" s="8"/>
      <c r="D27" s="8"/>
      <c r="E27" s="8"/>
    </row>
    <row r="28" spans="1:16" ht="21.95" customHeight="1" thickBot="1" x14ac:dyDescent="0.25">
      <c r="A28" s="16" t="s">
        <v>24</v>
      </c>
      <c r="B28" s="30"/>
      <c r="C28" s="8"/>
      <c r="D28" s="8"/>
      <c r="E28" s="8"/>
    </row>
  </sheetData>
  <mergeCells count="25">
    <mergeCell ref="A1:P1"/>
    <mergeCell ref="A3:E3"/>
    <mergeCell ref="I3:P3"/>
    <mergeCell ref="A4:B4"/>
    <mergeCell ref="C4:D4"/>
    <mergeCell ref="G4:G6"/>
    <mergeCell ref="H4:H6"/>
    <mergeCell ref="I4:I5"/>
    <mergeCell ref="J4:J5"/>
    <mergeCell ref="K4:K5"/>
    <mergeCell ref="A5:A6"/>
    <mergeCell ref="B5:B6"/>
    <mergeCell ref="C5:C6"/>
    <mergeCell ref="D5:D6"/>
    <mergeCell ref="E5:E6"/>
    <mergeCell ref="L4:L5"/>
    <mergeCell ref="M4:M5"/>
    <mergeCell ref="N4:N5"/>
    <mergeCell ref="O4:O5"/>
    <mergeCell ref="P4:P5"/>
    <mergeCell ref="I6:L6"/>
    <mergeCell ref="M6:P6"/>
    <mergeCell ref="B17:C17"/>
    <mergeCell ref="K21:L21"/>
    <mergeCell ref="K22:L2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zoomScale="110" zoomScaleNormal="110" workbookViewId="0">
      <selection sqref="A1:P1"/>
    </sheetView>
  </sheetViews>
  <sheetFormatPr defaultRowHeight="12" x14ac:dyDescent="0.2"/>
  <cols>
    <col min="1" max="1" width="17" style="1" customWidth="1"/>
    <col min="2" max="2" width="11" style="1" bestFit="1" customWidth="1"/>
    <col min="3" max="3" width="9.42578125" style="1" bestFit="1" customWidth="1"/>
    <col min="4" max="4" width="12.140625" style="1" customWidth="1"/>
    <col min="5" max="5" width="12.28515625" style="1" customWidth="1"/>
    <col min="6" max="6" width="2.28515625" style="1" customWidth="1"/>
    <col min="7" max="7" width="3.140625" style="1" customWidth="1"/>
    <col min="8" max="8" width="12.28515625" style="1" customWidth="1"/>
    <col min="9" max="9" width="8.140625" style="1" bestFit="1" customWidth="1"/>
    <col min="10" max="10" width="7.5703125" style="1" customWidth="1"/>
    <col min="11" max="11" width="9.140625" style="1"/>
    <col min="12" max="12" width="6" style="1" customWidth="1"/>
    <col min="13" max="13" width="7.85546875" style="1" customWidth="1"/>
    <col min="14" max="14" width="7.28515625" style="1" customWidth="1"/>
    <col min="15" max="15" width="9.140625" style="1"/>
    <col min="16" max="16" width="7.7109375" style="1" customWidth="1"/>
    <col min="17" max="16384" width="9.140625" style="1"/>
  </cols>
  <sheetData>
    <row r="1" spans="1:16" ht="29.25" customHeight="1" x14ac:dyDescent="0.2">
      <c r="A1" s="64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2.75" thickBot="1" x14ac:dyDescent="0.25"/>
    <row r="3" spans="1:16" s="35" customFormat="1" ht="20.100000000000001" customHeight="1" thickBot="1" x14ac:dyDescent="0.3">
      <c r="A3" s="83" t="s">
        <v>57</v>
      </c>
      <c r="B3" s="84"/>
      <c r="C3" s="84"/>
      <c r="D3" s="84"/>
      <c r="E3" s="85"/>
      <c r="G3" s="8"/>
      <c r="H3" s="3"/>
      <c r="I3" s="68" t="s">
        <v>49</v>
      </c>
      <c r="J3" s="69"/>
      <c r="K3" s="69"/>
      <c r="L3" s="69"/>
      <c r="M3" s="69"/>
      <c r="N3" s="69"/>
      <c r="O3" s="69"/>
      <c r="P3" s="70"/>
    </row>
    <row r="4" spans="1:16" ht="22.5" customHeight="1" thickBot="1" x14ac:dyDescent="0.25">
      <c r="A4" s="80" t="s">
        <v>55</v>
      </c>
      <c r="B4" s="80"/>
      <c r="C4" s="81" t="s">
        <v>1</v>
      </c>
      <c r="D4" s="81"/>
      <c r="E4" s="19">
        <v>4</v>
      </c>
      <c r="G4" s="62"/>
      <c r="H4" s="71" t="s">
        <v>25</v>
      </c>
      <c r="I4" s="71" t="s">
        <v>43</v>
      </c>
      <c r="J4" s="71" t="s">
        <v>44</v>
      </c>
      <c r="K4" s="71" t="s">
        <v>45</v>
      </c>
      <c r="L4" s="71" t="s">
        <v>26</v>
      </c>
      <c r="M4" s="71" t="s">
        <v>43</v>
      </c>
      <c r="N4" s="71" t="s">
        <v>46</v>
      </c>
      <c r="O4" s="71" t="s">
        <v>47</v>
      </c>
      <c r="P4" s="71" t="s">
        <v>26</v>
      </c>
    </row>
    <row r="5" spans="1:16" ht="21.95" customHeight="1" thickBot="1" x14ac:dyDescent="0.25">
      <c r="A5" s="71" t="s">
        <v>2</v>
      </c>
      <c r="B5" s="71" t="s">
        <v>3</v>
      </c>
      <c r="C5" s="71" t="s">
        <v>4</v>
      </c>
      <c r="D5" s="71" t="s">
        <v>5</v>
      </c>
      <c r="E5" s="71" t="s">
        <v>6</v>
      </c>
      <c r="G5" s="62"/>
      <c r="H5" s="79"/>
      <c r="I5" s="72"/>
      <c r="J5" s="72"/>
      <c r="K5" s="72"/>
      <c r="L5" s="72"/>
      <c r="M5" s="72"/>
      <c r="N5" s="72"/>
      <c r="O5" s="72"/>
      <c r="P5" s="72"/>
    </row>
    <row r="6" spans="1:16" ht="13.5" customHeight="1" thickBot="1" x14ac:dyDescent="0.25">
      <c r="A6" s="72"/>
      <c r="B6" s="72"/>
      <c r="C6" s="72"/>
      <c r="D6" s="72"/>
      <c r="E6" s="72"/>
      <c r="G6" s="63"/>
      <c r="H6" s="72"/>
      <c r="I6" s="73" t="s">
        <v>41</v>
      </c>
      <c r="J6" s="74"/>
      <c r="K6" s="74"/>
      <c r="L6" s="75"/>
      <c r="M6" s="76" t="s">
        <v>42</v>
      </c>
      <c r="N6" s="77"/>
      <c r="O6" s="77"/>
      <c r="P6" s="78"/>
    </row>
    <row r="7" spans="1:16" ht="12.75" customHeight="1" thickBot="1" x14ac:dyDescent="0.25">
      <c r="A7" s="20" t="s">
        <v>35</v>
      </c>
      <c r="B7" s="32">
        <v>0.15</v>
      </c>
      <c r="C7" s="21" t="s">
        <v>8</v>
      </c>
      <c r="D7" s="24">
        <v>44.21</v>
      </c>
      <c r="E7" s="31">
        <v>0</v>
      </c>
      <c r="G7" s="6">
        <v>1</v>
      </c>
      <c r="H7" s="20" t="s">
        <v>35</v>
      </c>
      <c r="I7" s="21">
        <v>0</v>
      </c>
      <c r="J7" s="21">
        <v>0</v>
      </c>
      <c r="K7" s="21">
        <v>0</v>
      </c>
      <c r="L7" s="21">
        <v>0</v>
      </c>
      <c r="M7" s="38">
        <f>($I7*($B7*1000))/100</f>
        <v>0</v>
      </c>
      <c r="N7" s="38">
        <f>($J7*($B7*1000))/100</f>
        <v>0</v>
      </c>
      <c r="O7" s="38">
        <f>($K7*($B7*1000))/100</f>
        <v>0</v>
      </c>
      <c r="P7" s="36">
        <f>($L7*($B7*1000))/100</f>
        <v>0</v>
      </c>
    </row>
    <row r="8" spans="1:16" ht="12.75" customHeight="1" thickBot="1" x14ac:dyDescent="0.25">
      <c r="A8" s="22" t="s">
        <v>34</v>
      </c>
      <c r="B8" s="33">
        <v>0.15</v>
      </c>
      <c r="C8" s="23" t="s">
        <v>8</v>
      </c>
      <c r="D8" s="25">
        <v>1.79</v>
      </c>
      <c r="E8" s="31">
        <f>D8*B8</f>
        <v>0.26850000000000002</v>
      </c>
      <c r="G8" s="6">
        <v>2</v>
      </c>
      <c r="H8" s="22" t="s">
        <v>34</v>
      </c>
      <c r="I8" s="23">
        <v>0.2</v>
      </c>
      <c r="J8" s="23">
        <v>0.5</v>
      </c>
      <c r="K8" s="23">
        <v>13.4</v>
      </c>
      <c r="L8" s="23">
        <v>57</v>
      </c>
      <c r="M8" s="38">
        <f t="shared" ref="M8:M9" si="0">($I8*($B8*1000))/100</f>
        <v>0.3</v>
      </c>
      <c r="N8" s="38">
        <f t="shared" ref="N8:N9" si="1">($J8*($B8*1000))/100</f>
        <v>0.75</v>
      </c>
      <c r="O8" s="38">
        <f t="shared" ref="O8:O9" si="2">($K8*($B8*1000))/100</f>
        <v>20.100000000000001</v>
      </c>
      <c r="P8" s="36">
        <f t="shared" ref="P8:P9" si="3">($L8*($B8*1000))/100</f>
        <v>85.5</v>
      </c>
    </row>
    <row r="9" spans="1:16" ht="12.75" customHeight="1" thickBot="1" x14ac:dyDescent="0.25">
      <c r="A9" s="22" t="s">
        <v>15</v>
      </c>
      <c r="B9" s="23">
        <v>1</v>
      </c>
      <c r="C9" s="23" t="s">
        <v>40</v>
      </c>
      <c r="D9" s="25">
        <v>0</v>
      </c>
      <c r="E9" s="31">
        <v>0</v>
      </c>
      <c r="G9" s="6">
        <v>3</v>
      </c>
      <c r="H9" s="22" t="s">
        <v>15</v>
      </c>
      <c r="I9" s="23">
        <v>0</v>
      </c>
      <c r="J9" s="23">
        <v>0</v>
      </c>
      <c r="K9" s="23">
        <v>0</v>
      </c>
      <c r="L9" s="23">
        <v>0</v>
      </c>
      <c r="M9" s="38">
        <f t="shared" si="0"/>
        <v>0</v>
      </c>
      <c r="N9" s="38">
        <f t="shared" si="1"/>
        <v>0</v>
      </c>
      <c r="O9" s="38">
        <f t="shared" si="2"/>
        <v>0</v>
      </c>
      <c r="P9" s="36">
        <f t="shared" si="3"/>
        <v>0</v>
      </c>
    </row>
    <row r="10" spans="1:16" ht="12.75" customHeight="1" thickBot="1" x14ac:dyDescent="0.25">
      <c r="A10" s="20"/>
      <c r="B10" s="26"/>
      <c r="C10" s="27"/>
      <c r="D10" s="28"/>
      <c r="E10" s="31"/>
      <c r="G10" s="6"/>
      <c r="H10" s="29"/>
      <c r="I10" s="23"/>
      <c r="J10" s="23"/>
      <c r="K10" s="23"/>
      <c r="L10" s="43"/>
      <c r="M10" s="38"/>
      <c r="N10" s="38"/>
      <c r="O10" s="38"/>
      <c r="P10" s="36"/>
    </row>
    <row r="11" spans="1:16" ht="12.75" customHeight="1" thickBot="1" x14ac:dyDescent="0.25">
      <c r="A11" s="20"/>
      <c r="B11" s="26"/>
      <c r="C11" s="27"/>
      <c r="D11" s="28"/>
      <c r="E11" s="31"/>
      <c r="G11" s="6"/>
      <c r="H11" s="29"/>
      <c r="I11" s="23"/>
      <c r="J11" s="23"/>
      <c r="K11" s="23"/>
      <c r="L11" s="43"/>
      <c r="M11" s="38"/>
      <c r="N11" s="38"/>
      <c r="O11" s="38"/>
      <c r="P11" s="36"/>
    </row>
    <row r="12" spans="1:16" ht="12.75" customHeight="1" thickBot="1" x14ac:dyDescent="0.25">
      <c r="A12" s="20"/>
      <c r="B12" s="26"/>
      <c r="C12" s="27"/>
      <c r="D12" s="28"/>
      <c r="E12" s="31"/>
      <c r="G12" s="6"/>
      <c r="H12" s="29"/>
      <c r="I12" s="23"/>
      <c r="J12" s="23"/>
      <c r="K12" s="23"/>
      <c r="L12" s="43"/>
      <c r="M12" s="38"/>
      <c r="N12" s="38"/>
      <c r="O12" s="38"/>
      <c r="P12" s="36"/>
    </row>
    <row r="13" spans="1:16" ht="12.75" customHeight="1" thickBot="1" x14ac:dyDescent="0.25">
      <c r="A13" s="20"/>
      <c r="B13" s="26"/>
      <c r="C13" s="27"/>
      <c r="D13" s="28"/>
      <c r="E13" s="31"/>
      <c r="G13" s="6"/>
      <c r="H13" s="29"/>
      <c r="I13" s="23"/>
      <c r="J13" s="23"/>
      <c r="K13" s="23"/>
      <c r="L13" s="43"/>
      <c r="M13" s="38"/>
      <c r="N13" s="38"/>
      <c r="O13" s="38"/>
      <c r="P13" s="36"/>
    </row>
    <row r="14" spans="1:16" ht="12.75" customHeight="1" thickBot="1" x14ac:dyDescent="0.25">
      <c r="A14" s="20"/>
      <c r="B14" s="27"/>
      <c r="C14" s="27"/>
      <c r="D14" s="28"/>
      <c r="E14" s="31"/>
      <c r="G14" s="6"/>
      <c r="H14" s="29"/>
      <c r="I14" s="23"/>
      <c r="J14" s="23"/>
      <c r="K14" s="23"/>
      <c r="L14" s="43"/>
      <c r="M14" s="36"/>
      <c r="N14" s="36"/>
      <c r="O14" s="36"/>
      <c r="P14" s="36"/>
    </row>
    <row r="15" spans="1:16" ht="12.75" customHeight="1" thickBot="1" x14ac:dyDescent="0.25">
      <c r="A15" s="20"/>
      <c r="B15" s="27"/>
      <c r="C15" s="27"/>
      <c r="D15" s="28"/>
      <c r="E15" s="31"/>
      <c r="G15" s="6"/>
      <c r="H15" s="29"/>
      <c r="I15" s="23"/>
      <c r="J15" s="23"/>
      <c r="K15" s="23"/>
      <c r="L15" s="43"/>
      <c r="M15" s="36"/>
      <c r="N15" s="36"/>
      <c r="O15" s="36"/>
      <c r="P15" s="36"/>
    </row>
    <row r="16" spans="1:16" ht="12.75" customHeight="1" thickBot="1" x14ac:dyDescent="0.25">
      <c r="A16" s="10"/>
      <c r="B16" s="10"/>
      <c r="C16" s="10"/>
      <c r="D16" s="10"/>
      <c r="E16" s="30"/>
      <c r="G16" s="48"/>
      <c r="H16" s="34" t="s">
        <v>27</v>
      </c>
      <c r="I16" s="37">
        <f>SUM(I7:I15)</f>
        <v>0.2</v>
      </c>
      <c r="J16" s="37">
        <f>SUM(J7:J15)</f>
        <v>0.5</v>
      </c>
      <c r="K16" s="37">
        <f>SUM(K7:K15)</f>
        <v>13.4</v>
      </c>
      <c r="L16" s="42"/>
      <c r="M16" s="37">
        <f>SUM(M7:M15)</f>
        <v>0.3</v>
      </c>
      <c r="N16" s="37">
        <f>SUM(N7:N15)</f>
        <v>0.75</v>
      </c>
      <c r="O16" s="37">
        <f>SUM(O7:O15)</f>
        <v>20.100000000000001</v>
      </c>
      <c r="P16" s="42"/>
    </row>
    <row r="17" spans="1:16" ht="12.75" customHeight="1" thickBot="1" x14ac:dyDescent="0.25">
      <c r="A17" s="14" t="s">
        <v>18</v>
      </c>
      <c r="B17" s="82" t="s">
        <v>19</v>
      </c>
      <c r="C17" s="82"/>
      <c r="D17" s="11"/>
      <c r="E17" s="30"/>
      <c r="G17" s="47"/>
      <c r="H17" s="34" t="s">
        <v>26</v>
      </c>
      <c r="I17" s="17"/>
      <c r="J17" s="17"/>
      <c r="K17" s="34"/>
      <c r="L17" s="42">
        <f>SUM(L7:L15)</f>
        <v>57</v>
      </c>
      <c r="M17" s="17"/>
      <c r="N17" s="18"/>
      <c r="O17" s="18"/>
      <c r="P17" s="42">
        <f>SUM(P7:P15)</f>
        <v>85.5</v>
      </c>
    </row>
    <row r="18" spans="1:16" ht="12.75" customHeight="1" thickBot="1" x14ac:dyDescent="0.25">
      <c r="A18" s="10"/>
      <c r="B18" s="10"/>
      <c r="C18" s="10"/>
      <c r="D18" s="13"/>
      <c r="E18" s="30"/>
    </row>
    <row r="19" spans="1:16" ht="12.75" customHeight="1" thickBot="1" x14ac:dyDescent="0.25">
      <c r="A19" s="15" t="s">
        <v>20</v>
      </c>
      <c r="B19" s="10"/>
      <c r="C19" s="12"/>
      <c r="D19" s="3"/>
      <c r="E19" s="30">
        <f>SUM(E7:E15)</f>
        <v>0.26850000000000002</v>
      </c>
    </row>
    <row r="20" spans="1:16" ht="12.75" thickBot="1" x14ac:dyDescent="0.25">
      <c r="A20" s="7"/>
      <c r="B20" s="8"/>
      <c r="C20" s="8"/>
      <c r="D20" s="8"/>
      <c r="E20" s="8"/>
      <c r="P20" s="40" t="s">
        <v>51</v>
      </c>
    </row>
    <row r="21" spans="1:16" ht="12.75" thickBot="1" x14ac:dyDescent="0.25">
      <c r="A21" s="7"/>
      <c r="B21" s="8"/>
      <c r="C21" s="8"/>
      <c r="D21" s="8"/>
      <c r="E21" s="8"/>
      <c r="K21" s="67" t="s">
        <v>42</v>
      </c>
      <c r="L21" s="67"/>
      <c r="M21" s="39">
        <f>M16</f>
        <v>0.3</v>
      </c>
      <c r="N21" s="39">
        <f>N16</f>
        <v>0.75</v>
      </c>
      <c r="O21" s="39">
        <f>O16</f>
        <v>20.100000000000001</v>
      </c>
      <c r="P21" s="41">
        <f>SUM(M21:O21)</f>
        <v>21.150000000000002</v>
      </c>
    </row>
    <row r="22" spans="1:16" ht="12.75" thickBot="1" x14ac:dyDescent="0.25">
      <c r="A22" s="7"/>
      <c r="B22" s="8"/>
      <c r="C22" s="8"/>
      <c r="D22" s="8"/>
      <c r="E22" s="8"/>
      <c r="K22" s="67" t="s">
        <v>52</v>
      </c>
      <c r="L22" s="67"/>
      <c r="M22" s="45"/>
      <c r="N22" s="45"/>
      <c r="O22" s="45"/>
      <c r="P22" s="46">
        <f>SUM(M22:O22)</f>
        <v>0</v>
      </c>
    </row>
    <row r="23" spans="1:16" ht="12.75" thickBot="1" x14ac:dyDescent="0.25">
      <c r="A23" s="7"/>
      <c r="B23" s="8"/>
      <c r="C23" s="8"/>
      <c r="D23" s="8"/>
      <c r="E23" s="8"/>
    </row>
    <row r="24" spans="1:16" ht="21.95" customHeight="1" thickBot="1" x14ac:dyDescent="0.25">
      <c r="A24" s="16" t="s">
        <v>21</v>
      </c>
      <c r="B24" s="30">
        <f>E19/4</f>
        <v>6.7125000000000004E-2</v>
      </c>
      <c r="C24" s="8"/>
      <c r="D24" s="8"/>
      <c r="E24" s="8"/>
    </row>
    <row r="25" spans="1:16" ht="21.95" customHeight="1" thickBot="1" x14ac:dyDescent="0.25">
      <c r="A25" s="16" t="s">
        <v>48</v>
      </c>
      <c r="B25" s="30">
        <f>E19*1.23</f>
        <v>0.33025500000000002</v>
      </c>
      <c r="C25" s="8"/>
      <c r="D25" s="8"/>
      <c r="E25" s="8"/>
    </row>
    <row r="26" spans="1:16" ht="21.95" customHeight="1" thickBot="1" x14ac:dyDescent="0.25">
      <c r="A26" s="16" t="s">
        <v>22</v>
      </c>
      <c r="B26" s="30">
        <f>E19</f>
        <v>0.26850000000000002</v>
      </c>
      <c r="C26" s="8"/>
      <c r="D26" s="8"/>
      <c r="E26" s="8"/>
    </row>
    <row r="27" spans="1:16" ht="21.95" customHeight="1" thickBot="1" x14ac:dyDescent="0.25">
      <c r="A27" s="16" t="s">
        <v>23</v>
      </c>
      <c r="B27" s="30"/>
      <c r="C27" s="8"/>
      <c r="D27" s="8"/>
      <c r="E27" s="8"/>
    </row>
    <row r="28" spans="1:16" ht="21.95" customHeight="1" thickBot="1" x14ac:dyDescent="0.25">
      <c r="A28" s="16" t="s">
        <v>24</v>
      </c>
      <c r="B28" s="30"/>
      <c r="C28" s="8"/>
      <c r="D28" s="8"/>
      <c r="E28" s="8"/>
    </row>
  </sheetData>
  <mergeCells count="25">
    <mergeCell ref="A1:P1"/>
    <mergeCell ref="A3:E3"/>
    <mergeCell ref="I3:P3"/>
    <mergeCell ref="A4:B4"/>
    <mergeCell ref="C4:D4"/>
    <mergeCell ref="G4:G6"/>
    <mergeCell ref="H4:H6"/>
    <mergeCell ref="I4:I5"/>
    <mergeCell ref="J4:J5"/>
    <mergeCell ref="K4:K5"/>
    <mergeCell ref="A5:A6"/>
    <mergeCell ref="B5:B6"/>
    <mergeCell ref="C5:C6"/>
    <mergeCell ref="D5:D6"/>
    <mergeCell ref="E5:E6"/>
    <mergeCell ref="L4:L5"/>
    <mergeCell ref="M4:M5"/>
    <mergeCell ref="N4:N5"/>
    <mergeCell ref="O4:O5"/>
    <mergeCell ref="P4:P5"/>
    <mergeCell ref="I6:L6"/>
    <mergeCell ref="M6:P6"/>
    <mergeCell ref="B17:C17"/>
    <mergeCell ref="K21:L21"/>
    <mergeCell ref="K22:L2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8"/>
  <sheetViews>
    <sheetView zoomScale="110" zoomScaleNormal="110" workbookViewId="0">
      <selection sqref="A1:P1"/>
    </sheetView>
  </sheetViews>
  <sheetFormatPr defaultRowHeight="12" x14ac:dyDescent="0.2"/>
  <cols>
    <col min="1" max="1" width="17" style="1" customWidth="1"/>
    <col min="2" max="2" width="11" style="1" bestFit="1" customWidth="1"/>
    <col min="3" max="3" width="9.42578125" style="1" bestFit="1" customWidth="1"/>
    <col min="4" max="4" width="12.140625" style="1" customWidth="1"/>
    <col min="5" max="5" width="12.28515625" style="1" customWidth="1"/>
    <col min="6" max="6" width="2.28515625" style="1" customWidth="1"/>
    <col min="7" max="7" width="3.140625" style="1" customWidth="1"/>
    <col min="8" max="8" width="12.28515625" style="1" customWidth="1"/>
    <col min="9" max="9" width="8.140625" style="1" bestFit="1" customWidth="1"/>
    <col min="10" max="10" width="7.5703125" style="1" customWidth="1"/>
    <col min="11" max="11" width="9.140625" style="1"/>
    <col min="12" max="12" width="6" style="1" customWidth="1"/>
    <col min="13" max="13" width="7.85546875" style="1" customWidth="1"/>
    <col min="14" max="14" width="7.28515625" style="1" customWidth="1"/>
    <col min="15" max="15" width="9.140625" style="1"/>
    <col min="16" max="16" width="7.7109375" style="1" customWidth="1"/>
    <col min="17" max="16384" width="9.140625" style="1"/>
  </cols>
  <sheetData>
    <row r="1" spans="1:16" ht="29.25" customHeight="1" x14ac:dyDescent="0.2">
      <c r="A1" s="64" t="s">
        <v>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2.75" thickBot="1" x14ac:dyDescent="0.25"/>
    <row r="3" spans="1:16" s="35" customFormat="1" ht="20.100000000000001" customHeight="1" thickBot="1" x14ac:dyDescent="0.3">
      <c r="A3" s="83" t="s">
        <v>59</v>
      </c>
      <c r="B3" s="84"/>
      <c r="C3" s="84"/>
      <c r="D3" s="84"/>
      <c r="E3" s="85"/>
      <c r="G3" s="8"/>
      <c r="H3" s="3"/>
      <c r="I3" s="68" t="s">
        <v>49</v>
      </c>
      <c r="J3" s="69"/>
      <c r="K3" s="69"/>
      <c r="L3" s="69"/>
      <c r="M3" s="69"/>
      <c r="N3" s="69"/>
      <c r="O3" s="69"/>
      <c r="P3" s="70"/>
    </row>
    <row r="4" spans="1:16" ht="22.5" customHeight="1" thickBot="1" x14ac:dyDescent="0.25">
      <c r="A4" s="80" t="s">
        <v>55</v>
      </c>
      <c r="B4" s="80"/>
      <c r="C4" s="81" t="s">
        <v>1</v>
      </c>
      <c r="D4" s="81"/>
      <c r="E4" s="19">
        <v>4</v>
      </c>
      <c r="G4" s="62"/>
      <c r="H4" s="71" t="s">
        <v>25</v>
      </c>
      <c r="I4" s="71" t="s">
        <v>43</v>
      </c>
      <c r="J4" s="71" t="s">
        <v>44</v>
      </c>
      <c r="K4" s="71" t="s">
        <v>45</v>
      </c>
      <c r="L4" s="71" t="s">
        <v>26</v>
      </c>
      <c r="M4" s="71" t="s">
        <v>43</v>
      </c>
      <c r="N4" s="71" t="s">
        <v>46</v>
      </c>
      <c r="O4" s="71" t="s">
        <v>47</v>
      </c>
      <c r="P4" s="71" t="s">
        <v>26</v>
      </c>
    </row>
    <row r="5" spans="1:16" ht="21.95" customHeight="1" thickBot="1" x14ac:dyDescent="0.25">
      <c r="A5" s="71" t="s">
        <v>2</v>
      </c>
      <c r="B5" s="71" t="s">
        <v>3</v>
      </c>
      <c r="C5" s="71" t="s">
        <v>4</v>
      </c>
      <c r="D5" s="71" t="s">
        <v>5</v>
      </c>
      <c r="E5" s="71" t="s">
        <v>6</v>
      </c>
      <c r="G5" s="62"/>
      <c r="H5" s="79"/>
      <c r="I5" s="72"/>
      <c r="J5" s="72"/>
      <c r="K5" s="72"/>
      <c r="L5" s="72"/>
      <c r="M5" s="72"/>
      <c r="N5" s="72"/>
      <c r="O5" s="72"/>
      <c r="P5" s="72"/>
    </row>
    <row r="6" spans="1:16" ht="13.5" customHeight="1" thickBot="1" x14ac:dyDescent="0.25">
      <c r="A6" s="72"/>
      <c r="B6" s="72"/>
      <c r="C6" s="72"/>
      <c r="D6" s="72"/>
      <c r="E6" s="72"/>
      <c r="G6" s="63"/>
      <c r="H6" s="72"/>
      <c r="I6" s="73" t="s">
        <v>41</v>
      </c>
      <c r="J6" s="74"/>
      <c r="K6" s="74"/>
      <c r="L6" s="75"/>
      <c r="M6" s="76" t="s">
        <v>42</v>
      </c>
      <c r="N6" s="77"/>
      <c r="O6" s="77"/>
      <c r="P6" s="78"/>
    </row>
    <row r="7" spans="1:16" ht="12.75" customHeight="1" thickBot="1" x14ac:dyDescent="0.25">
      <c r="A7" s="20" t="s">
        <v>39</v>
      </c>
      <c r="B7" s="21" t="s">
        <v>17</v>
      </c>
      <c r="C7" s="21" t="s">
        <v>8</v>
      </c>
      <c r="D7" s="24">
        <v>12.22</v>
      </c>
      <c r="E7" s="31">
        <v>0</v>
      </c>
      <c r="G7" s="6">
        <v>1</v>
      </c>
      <c r="H7" s="9" t="s">
        <v>36</v>
      </c>
      <c r="I7" s="2">
        <v>3.9</v>
      </c>
      <c r="J7" s="2">
        <v>3.2</v>
      </c>
      <c r="K7" s="2">
        <v>55.5</v>
      </c>
      <c r="L7" s="2">
        <v>252</v>
      </c>
      <c r="M7" s="38">
        <f>IF($B7="q.b.",$I7,($I7*($B7*1000))/100)</f>
        <v>3.9</v>
      </c>
      <c r="N7" s="38">
        <f>IF($B7="q.b.",$J7,($J7*($B7*1000))/100)</f>
        <v>3.2</v>
      </c>
      <c r="O7" s="38">
        <f>IF($B7="q.b.",$K7,($K7*($B7*1000))/100)</f>
        <v>55.5</v>
      </c>
      <c r="P7" s="38">
        <f>IF($B7="q.b.",$L7,($L7*($B7*1000))/100)</f>
        <v>252</v>
      </c>
    </row>
    <row r="8" spans="1:16" ht="12.75" customHeight="1" thickBot="1" x14ac:dyDescent="0.25">
      <c r="A8" s="22" t="s">
        <v>34</v>
      </c>
      <c r="B8" s="33">
        <v>0.2</v>
      </c>
      <c r="C8" s="23" t="s">
        <v>8</v>
      </c>
      <c r="D8" s="25">
        <v>1.79</v>
      </c>
      <c r="E8" s="31">
        <f>D8*B8</f>
        <v>0.35800000000000004</v>
      </c>
      <c r="G8" s="6">
        <v>2</v>
      </c>
      <c r="H8" s="4" t="s">
        <v>37</v>
      </c>
      <c r="I8" s="5">
        <v>0.3</v>
      </c>
      <c r="J8" s="5">
        <v>0.5</v>
      </c>
      <c r="K8" s="5">
        <v>15.7</v>
      </c>
      <c r="L8" s="5">
        <v>66</v>
      </c>
      <c r="M8" s="38">
        <f t="shared" ref="M8" si="0">($I8*($B8*1000))/100</f>
        <v>0.6</v>
      </c>
      <c r="N8" s="38">
        <f t="shared" ref="N8" si="1">($J8*($B8*1000))/100</f>
        <v>1</v>
      </c>
      <c r="O8" s="38">
        <f t="shared" ref="O8" si="2">($K8*($B8*1000))/100</f>
        <v>31.4</v>
      </c>
      <c r="P8" s="36">
        <f t="shared" ref="P8" si="3">($L8*($B8*1000))/100</f>
        <v>132</v>
      </c>
    </row>
    <row r="9" spans="1:16" ht="12.75" customHeight="1" thickBot="1" x14ac:dyDescent="0.25">
      <c r="A9" s="22" t="s">
        <v>38</v>
      </c>
      <c r="B9" s="23" t="s">
        <v>17</v>
      </c>
      <c r="C9" s="23" t="s">
        <v>8</v>
      </c>
      <c r="D9" s="25">
        <v>44.92</v>
      </c>
      <c r="E9" s="31">
        <v>0</v>
      </c>
      <c r="G9" s="6">
        <v>3</v>
      </c>
      <c r="H9" s="4" t="s">
        <v>38</v>
      </c>
      <c r="I9" s="5">
        <v>0.5</v>
      </c>
      <c r="J9" s="5">
        <v>0</v>
      </c>
      <c r="K9" s="5">
        <v>78</v>
      </c>
      <c r="L9" s="5">
        <v>309</v>
      </c>
      <c r="M9" s="38">
        <f>IF($B9="q.b.",$I9,($I9*($B9*1000))/100)</f>
        <v>0.5</v>
      </c>
      <c r="N9" s="38">
        <f>IF($B9="q.b.",$J9,($J9*($B9*1000))/100)</f>
        <v>0</v>
      </c>
      <c r="O9" s="38">
        <f>IF($B9="q.b.",$K9,($K9*($B9*1000))/100)</f>
        <v>78</v>
      </c>
      <c r="P9" s="38">
        <f>IF($B9="q.b.",$L9,($L9*($B9*1000))/100)</f>
        <v>309</v>
      </c>
    </row>
    <row r="10" spans="1:16" ht="12.75" customHeight="1" thickBot="1" x14ac:dyDescent="0.25">
      <c r="A10" s="20"/>
      <c r="B10" s="26"/>
      <c r="C10" s="27"/>
      <c r="D10" s="28"/>
      <c r="E10" s="31"/>
      <c r="G10" s="6"/>
      <c r="H10" s="29"/>
      <c r="I10" s="23"/>
      <c r="J10" s="23"/>
      <c r="K10" s="23"/>
      <c r="L10" s="43"/>
      <c r="M10" s="38"/>
      <c r="N10" s="38"/>
      <c r="O10" s="38"/>
      <c r="P10" s="36"/>
    </row>
    <row r="11" spans="1:16" ht="12.75" customHeight="1" thickBot="1" x14ac:dyDescent="0.25">
      <c r="A11" s="20"/>
      <c r="B11" s="26"/>
      <c r="C11" s="27"/>
      <c r="D11" s="28"/>
      <c r="E11" s="31"/>
      <c r="G11" s="6"/>
      <c r="H11" s="29"/>
      <c r="I11" s="23"/>
      <c r="J11" s="23"/>
      <c r="K11" s="23"/>
      <c r="L11" s="43"/>
      <c r="M11" s="38"/>
      <c r="N11" s="38"/>
      <c r="O11" s="38"/>
      <c r="P11" s="36"/>
    </row>
    <row r="12" spans="1:16" ht="12.75" customHeight="1" thickBot="1" x14ac:dyDescent="0.25">
      <c r="A12" s="20"/>
      <c r="B12" s="26"/>
      <c r="C12" s="27"/>
      <c r="D12" s="28"/>
      <c r="E12" s="31"/>
      <c r="G12" s="6"/>
      <c r="H12" s="29"/>
      <c r="I12" s="23"/>
      <c r="J12" s="23"/>
      <c r="K12" s="23"/>
      <c r="L12" s="43"/>
      <c r="M12" s="38"/>
      <c r="N12" s="38"/>
      <c r="O12" s="38"/>
      <c r="P12" s="36"/>
    </row>
    <row r="13" spans="1:16" ht="12.75" customHeight="1" thickBot="1" x14ac:dyDescent="0.25">
      <c r="A13" s="20"/>
      <c r="B13" s="26"/>
      <c r="C13" s="27"/>
      <c r="D13" s="28"/>
      <c r="E13" s="31"/>
      <c r="G13" s="6"/>
      <c r="H13" s="29"/>
      <c r="I13" s="23"/>
      <c r="J13" s="23"/>
      <c r="K13" s="23"/>
      <c r="L13" s="43"/>
      <c r="M13" s="38"/>
      <c r="N13" s="38"/>
      <c r="O13" s="38"/>
      <c r="P13" s="36"/>
    </row>
    <row r="14" spans="1:16" ht="12.75" customHeight="1" thickBot="1" x14ac:dyDescent="0.25">
      <c r="A14" s="20"/>
      <c r="B14" s="27"/>
      <c r="C14" s="27"/>
      <c r="D14" s="28"/>
      <c r="E14" s="31"/>
      <c r="G14" s="6"/>
      <c r="H14" s="29"/>
      <c r="I14" s="23"/>
      <c r="J14" s="23"/>
      <c r="K14" s="23"/>
      <c r="L14" s="43"/>
      <c r="M14" s="36"/>
      <c r="N14" s="36"/>
      <c r="O14" s="36"/>
      <c r="P14" s="36"/>
    </row>
    <row r="15" spans="1:16" ht="12.75" customHeight="1" thickBot="1" x14ac:dyDescent="0.25">
      <c r="A15" s="20"/>
      <c r="B15" s="27"/>
      <c r="C15" s="27"/>
      <c r="D15" s="28"/>
      <c r="E15" s="31"/>
      <c r="G15" s="6"/>
      <c r="H15" s="29"/>
      <c r="I15" s="23"/>
      <c r="J15" s="23"/>
      <c r="K15" s="23"/>
      <c r="L15" s="43"/>
      <c r="M15" s="36"/>
      <c r="N15" s="36"/>
      <c r="O15" s="36"/>
      <c r="P15" s="36"/>
    </row>
    <row r="16" spans="1:16" ht="12.75" customHeight="1" thickBot="1" x14ac:dyDescent="0.25">
      <c r="A16" s="10"/>
      <c r="B16" s="10"/>
      <c r="C16" s="10"/>
      <c r="D16" s="10"/>
      <c r="E16" s="30"/>
      <c r="G16" s="48"/>
      <c r="H16" s="34" t="s">
        <v>27</v>
      </c>
      <c r="I16" s="37">
        <f>SUM(I7:I15)</f>
        <v>4.7</v>
      </c>
      <c r="J16" s="37">
        <f>SUM(J7:J15)</f>
        <v>3.7</v>
      </c>
      <c r="K16" s="37">
        <f>SUM(K7:K15)</f>
        <v>149.19999999999999</v>
      </c>
      <c r="L16" s="42"/>
      <c r="M16" s="37">
        <f>SUM(M7:M15)</f>
        <v>5</v>
      </c>
      <c r="N16" s="37">
        <f>SUM(N7:N15)</f>
        <v>4.2</v>
      </c>
      <c r="O16" s="37">
        <f>SUM(O7:O15)</f>
        <v>164.9</v>
      </c>
      <c r="P16" s="42"/>
    </row>
    <row r="17" spans="1:16" ht="12.75" customHeight="1" thickBot="1" x14ac:dyDescent="0.25">
      <c r="A17" s="14" t="s">
        <v>18</v>
      </c>
      <c r="B17" s="82" t="s">
        <v>19</v>
      </c>
      <c r="C17" s="82"/>
      <c r="D17" s="11"/>
      <c r="E17" s="30"/>
      <c r="G17" s="47"/>
      <c r="H17" s="34" t="s">
        <v>26</v>
      </c>
      <c r="I17" s="17"/>
      <c r="J17" s="17"/>
      <c r="K17" s="34"/>
      <c r="L17" s="42">
        <f>SUM(L7:L15)</f>
        <v>627</v>
      </c>
      <c r="M17" s="17"/>
      <c r="N17" s="18"/>
      <c r="O17" s="18"/>
      <c r="P17" s="42">
        <f>SUM(P7:P15)</f>
        <v>693</v>
      </c>
    </row>
    <row r="18" spans="1:16" ht="12.75" customHeight="1" thickBot="1" x14ac:dyDescent="0.25">
      <c r="A18" s="10"/>
      <c r="B18" s="10"/>
      <c r="C18" s="10"/>
      <c r="D18" s="13"/>
      <c r="E18" s="30"/>
    </row>
    <row r="19" spans="1:16" ht="12.75" customHeight="1" thickBot="1" x14ac:dyDescent="0.25">
      <c r="A19" s="15" t="s">
        <v>20</v>
      </c>
      <c r="B19" s="10"/>
      <c r="C19" s="12"/>
      <c r="D19" s="3"/>
      <c r="E19" s="30">
        <f>SUM(E7:E15)</f>
        <v>0.35800000000000004</v>
      </c>
    </row>
    <row r="20" spans="1:16" ht="12.75" thickBot="1" x14ac:dyDescent="0.25">
      <c r="A20" s="7"/>
      <c r="B20" s="8"/>
      <c r="C20" s="8"/>
      <c r="D20" s="8"/>
      <c r="E20" s="8"/>
      <c r="P20" s="40" t="s">
        <v>51</v>
      </c>
    </row>
    <row r="21" spans="1:16" ht="12.75" thickBot="1" x14ac:dyDescent="0.25">
      <c r="A21" s="7"/>
      <c r="B21" s="8"/>
      <c r="C21" s="8"/>
      <c r="D21" s="8"/>
      <c r="E21" s="8"/>
      <c r="K21" s="67" t="s">
        <v>42</v>
      </c>
      <c r="L21" s="67"/>
      <c r="M21" s="39">
        <f>M16</f>
        <v>5</v>
      </c>
      <c r="N21" s="39">
        <f>N16</f>
        <v>4.2</v>
      </c>
      <c r="O21" s="39">
        <f>O16</f>
        <v>164.9</v>
      </c>
      <c r="P21" s="41">
        <f>SUM(M21:O21)</f>
        <v>174.1</v>
      </c>
    </row>
    <row r="22" spans="1:16" ht="12.75" thickBot="1" x14ac:dyDescent="0.25">
      <c r="A22" s="7"/>
      <c r="B22" s="8"/>
      <c r="C22" s="8"/>
      <c r="D22" s="8"/>
      <c r="E22" s="8"/>
      <c r="K22" s="67" t="s">
        <v>52</v>
      </c>
      <c r="L22" s="67"/>
      <c r="M22" s="45"/>
      <c r="N22" s="45"/>
      <c r="O22" s="45"/>
      <c r="P22" s="46">
        <f>SUM(M22:O22)</f>
        <v>0</v>
      </c>
    </row>
    <row r="23" spans="1:16" ht="12.75" thickBot="1" x14ac:dyDescent="0.25">
      <c r="A23" s="7"/>
      <c r="B23" s="8"/>
      <c r="C23" s="8"/>
      <c r="D23" s="8"/>
      <c r="E23" s="8"/>
    </row>
    <row r="24" spans="1:16" ht="21.95" customHeight="1" thickBot="1" x14ac:dyDescent="0.25">
      <c r="A24" s="16" t="s">
        <v>21</v>
      </c>
      <c r="B24" s="30">
        <f>E19/4</f>
        <v>8.950000000000001E-2</v>
      </c>
      <c r="C24" s="8"/>
      <c r="D24" s="8"/>
      <c r="E24" s="8"/>
    </row>
    <row r="25" spans="1:16" ht="21.95" customHeight="1" thickBot="1" x14ac:dyDescent="0.25">
      <c r="A25" s="16" t="s">
        <v>48</v>
      </c>
      <c r="B25" s="30">
        <f>E19*1.23</f>
        <v>0.44034000000000006</v>
      </c>
      <c r="C25" s="8"/>
      <c r="D25" s="8"/>
      <c r="E25" s="8"/>
    </row>
    <row r="26" spans="1:16" ht="21.95" customHeight="1" thickBot="1" x14ac:dyDescent="0.25">
      <c r="A26" s="16" t="s">
        <v>22</v>
      </c>
      <c r="B26" s="30">
        <f>E19</f>
        <v>0.35800000000000004</v>
      </c>
      <c r="C26" s="8"/>
      <c r="D26" s="8"/>
      <c r="E26" s="8"/>
    </row>
    <row r="27" spans="1:16" ht="21.95" customHeight="1" thickBot="1" x14ac:dyDescent="0.25">
      <c r="A27" s="16" t="s">
        <v>23</v>
      </c>
      <c r="B27" s="30"/>
      <c r="C27" s="8"/>
      <c r="D27" s="8"/>
      <c r="E27" s="8"/>
    </row>
    <row r="28" spans="1:16" ht="21.95" customHeight="1" thickBot="1" x14ac:dyDescent="0.25">
      <c r="A28" s="16" t="s">
        <v>24</v>
      </c>
      <c r="B28" s="30"/>
      <c r="C28" s="8"/>
      <c r="D28" s="8"/>
      <c r="E28" s="8"/>
    </row>
  </sheetData>
  <mergeCells count="25">
    <mergeCell ref="A1:P1"/>
    <mergeCell ref="A3:E3"/>
    <mergeCell ref="I3:P3"/>
    <mergeCell ref="A4:B4"/>
    <mergeCell ref="C4:D4"/>
    <mergeCell ref="G4:G6"/>
    <mergeCell ref="H4:H6"/>
    <mergeCell ref="I4:I5"/>
    <mergeCell ref="J4:J5"/>
    <mergeCell ref="K4:K5"/>
    <mergeCell ref="A5:A6"/>
    <mergeCell ref="B5:B6"/>
    <mergeCell ref="C5:C6"/>
    <mergeCell ref="D5:D6"/>
    <mergeCell ref="E5:E6"/>
    <mergeCell ref="L4:L5"/>
    <mergeCell ref="M4:M5"/>
    <mergeCell ref="N4:N5"/>
    <mergeCell ref="O4:O5"/>
    <mergeCell ref="P4:P5"/>
    <mergeCell ref="I6:L6"/>
    <mergeCell ref="M6:P6"/>
    <mergeCell ref="B17:C17"/>
    <mergeCell ref="K21:L21"/>
    <mergeCell ref="K22:L2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J11"/>
  <sheetViews>
    <sheetView tabSelected="1" workbookViewId="0">
      <selection activeCell="G16" sqref="G16"/>
    </sheetView>
  </sheetViews>
  <sheetFormatPr defaultRowHeight="12.75" x14ac:dyDescent="0.2"/>
  <cols>
    <col min="1" max="1" width="15.7109375" style="49" customWidth="1"/>
    <col min="2" max="2" width="13.85546875" style="49" customWidth="1"/>
    <col min="3" max="3" width="14.140625" style="49" customWidth="1"/>
    <col min="4" max="4" width="17.5703125" style="49" customWidth="1"/>
    <col min="5" max="5" width="17.7109375" style="49" customWidth="1"/>
    <col min="6" max="6" width="18.140625" style="49" customWidth="1"/>
    <col min="7" max="7" width="22.140625" style="49" customWidth="1"/>
    <col min="8" max="8" width="19.140625" style="49" customWidth="1"/>
    <col min="9" max="9" width="16.5703125" style="49" customWidth="1"/>
    <col min="10" max="16384" width="9.140625" style="49"/>
  </cols>
  <sheetData>
    <row r="3" spans="1:10" ht="21" x14ac:dyDescent="0.35">
      <c r="A3" s="86" t="s">
        <v>71</v>
      </c>
      <c r="B3" s="87"/>
      <c r="C3" s="87"/>
      <c r="D3" s="87"/>
      <c r="E3" s="87"/>
      <c r="F3" s="87"/>
      <c r="G3" s="87"/>
      <c r="H3" s="88"/>
      <c r="J3" s="51"/>
    </row>
    <row r="4" spans="1:10" x14ac:dyDescent="0.2">
      <c r="A4" s="49" t="s">
        <v>73</v>
      </c>
      <c r="B4" s="51">
        <v>4</v>
      </c>
    </row>
    <row r="5" spans="1:10" ht="13.5" thickBot="1" x14ac:dyDescent="0.25"/>
    <row r="6" spans="1:10" ht="37.5" customHeight="1" thickBot="1" x14ac:dyDescent="0.25">
      <c r="A6" s="50" t="s">
        <v>60</v>
      </c>
      <c r="B6" s="50" t="s">
        <v>72</v>
      </c>
      <c r="C6" s="50" t="s">
        <v>61</v>
      </c>
      <c r="D6" s="50" t="s">
        <v>62</v>
      </c>
      <c r="E6" s="50" t="s">
        <v>63</v>
      </c>
      <c r="F6" s="50" t="s">
        <v>64</v>
      </c>
      <c r="G6" s="50" t="s">
        <v>65</v>
      </c>
      <c r="H6" s="50" t="s">
        <v>66</v>
      </c>
    </row>
    <row r="7" spans="1:10" s="52" customFormat="1" ht="18" customHeight="1" thickBot="1" x14ac:dyDescent="0.3">
      <c r="A7" s="56" t="s">
        <v>67</v>
      </c>
      <c r="B7" s="57">
        <f>Entrada!E19</f>
        <v>1.7895000000000003</v>
      </c>
      <c r="C7" s="58">
        <f>Entrada!B24</f>
        <v>0.44737500000000008</v>
      </c>
      <c r="D7" s="59">
        <f>Entrada!M21</f>
        <v>18.100000000000001</v>
      </c>
      <c r="E7" s="59">
        <f>Entrada!N21</f>
        <v>3.45</v>
      </c>
      <c r="F7" s="59">
        <f>Entrada!O21</f>
        <v>67</v>
      </c>
      <c r="G7" s="60">
        <f>Entrada!P17</f>
        <v>372.5</v>
      </c>
      <c r="H7" s="60">
        <f>G7/$B$4</f>
        <v>93.125</v>
      </c>
    </row>
    <row r="8" spans="1:10" s="52" customFormat="1" ht="18" customHeight="1" thickBot="1" x14ac:dyDescent="0.3">
      <c r="A8" s="56" t="s">
        <v>68</v>
      </c>
      <c r="B8" s="57">
        <f>PratoPrincipal!E19</f>
        <v>6.141</v>
      </c>
      <c r="C8" s="58">
        <f>PratoPrincipal!B24</f>
        <v>1.53525</v>
      </c>
      <c r="D8" s="59">
        <f>PratoPrincipal!M21</f>
        <v>132.1</v>
      </c>
      <c r="E8" s="59">
        <f>PratoPrincipal!N21</f>
        <v>1202.8999999999999</v>
      </c>
      <c r="F8" s="59">
        <f>PratoPrincipal!O21</f>
        <v>28.2</v>
      </c>
      <c r="G8" s="60">
        <f>PratoPrincipal!P17</f>
        <v>1752.86</v>
      </c>
      <c r="H8" s="60">
        <f>G8/$B$4</f>
        <v>438.21499999999997</v>
      </c>
    </row>
    <row r="9" spans="1:10" s="52" customFormat="1" ht="18" customHeight="1" thickBot="1" x14ac:dyDescent="0.3">
      <c r="A9" s="56" t="s">
        <v>69</v>
      </c>
      <c r="B9" s="57">
        <f>Bebida!E19</f>
        <v>0.26850000000000002</v>
      </c>
      <c r="C9" s="58">
        <f>Bebida!B24</f>
        <v>6.7125000000000004E-2</v>
      </c>
      <c r="D9" s="59">
        <f>Bebida!M21</f>
        <v>0.3</v>
      </c>
      <c r="E9" s="59">
        <f>Bebida!N21</f>
        <v>0.75</v>
      </c>
      <c r="F9" s="59">
        <f>Bebida!O21</f>
        <v>20.100000000000001</v>
      </c>
      <c r="G9" s="60">
        <f>Bebida!P17</f>
        <v>85.5</v>
      </c>
      <c r="H9" s="60">
        <f>G9/$B$4</f>
        <v>21.375</v>
      </c>
    </row>
    <row r="10" spans="1:10" s="52" customFormat="1" ht="18" customHeight="1" thickBot="1" x14ac:dyDescent="0.3">
      <c r="A10" s="56" t="s">
        <v>70</v>
      </c>
      <c r="B10" s="57">
        <f>Sobremesa!E19</f>
        <v>0.35800000000000004</v>
      </c>
      <c r="C10" s="58">
        <f>Sobremesa!B24</f>
        <v>8.950000000000001E-2</v>
      </c>
      <c r="D10" s="59">
        <f>Sobremesa!M21</f>
        <v>5</v>
      </c>
      <c r="E10" s="59">
        <f>Sobremesa!N21</f>
        <v>4.2</v>
      </c>
      <c r="F10" s="59">
        <f>Sobremesa!O21</f>
        <v>164.9</v>
      </c>
      <c r="G10" s="60">
        <f>Sobremesa!P17</f>
        <v>693</v>
      </c>
      <c r="H10" s="60">
        <f>G10/$B$4</f>
        <v>173.25</v>
      </c>
    </row>
    <row r="11" spans="1:10" s="52" customFormat="1" ht="18" customHeight="1" thickBot="1" x14ac:dyDescent="0.3">
      <c r="A11" s="56" t="s">
        <v>20</v>
      </c>
      <c r="B11" s="54">
        <f>SUM(B7:B10)</f>
        <v>8.5570000000000004</v>
      </c>
      <c r="C11" s="55">
        <f>SUM(C7:C10)</f>
        <v>2.1392500000000001</v>
      </c>
      <c r="D11" s="53">
        <f t="shared" ref="D11:H11" si="0">SUM(D7:D10)</f>
        <v>155.5</v>
      </c>
      <c r="E11" s="53">
        <f t="shared" si="0"/>
        <v>1211.3</v>
      </c>
      <c r="F11" s="53">
        <f t="shared" si="0"/>
        <v>280.20000000000005</v>
      </c>
      <c r="G11" s="61">
        <f t="shared" si="0"/>
        <v>2903.8599999999997</v>
      </c>
      <c r="H11" s="61">
        <f t="shared" si="0"/>
        <v>725.96499999999992</v>
      </c>
    </row>
  </sheetData>
  <mergeCells count="1">
    <mergeCell ref="A3:H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Entrada</vt:lpstr>
      <vt:lpstr>PratoPrincipal</vt:lpstr>
      <vt:lpstr>Bebida</vt:lpstr>
      <vt:lpstr>Sobremesa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2019-02-25T11:21:13Z</dcterms:modified>
</cp:coreProperties>
</file>