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em\OneDrive\Documents\alvalade\ecoescolas\eco ementa\"/>
    </mc:Choice>
  </mc:AlternateContent>
  <xr:revisionPtr revIDLastSave="558" documentId="8_{F3402AE2-D2B6-4540-817A-A8F544729E69}" xr6:coauthVersionLast="45" xr6:coauthVersionMax="45" xr10:uidLastSave="{08310231-081D-42FD-8A60-A6810C7404A5}"/>
  <bookViews>
    <workbookView xWindow="-108" yWindow="-108" windowWidth="23256" windowHeight="12576" activeTab="1" xr2:uid="{C1BF00BA-9D03-4974-BEE1-5004782CCE51}"/>
  </bookViews>
  <sheets>
    <sheet name="fichas tecnicas" sheetId="2" r:id="rId1"/>
    <sheet name="calculo calorico" sheetId="3" r:id="rId2"/>
    <sheet name="ingredient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2" l="1"/>
  <c r="F47" i="2"/>
  <c r="F48" i="2"/>
  <c r="F49" i="2"/>
  <c r="F50" i="2"/>
  <c r="F46" i="2"/>
  <c r="E47" i="2"/>
  <c r="E46" i="2"/>
  <c r="E7" i="2"/>
  <c r="F7" i="2" s="1"/>
  <c r="E6" i="2"/>
  <c r="F6" i="2" s="1"/>
  <c r="F5" i="2"/>
  <c r="F8" i="2"/>
  <c r="F9" i="2"/>
  <c r="F10" i="2"/>
  <c r="F12" i="2"/>
  <c r="F14" i="2"/>
  <c r="F15" i="2"/>
  <c r="F4" i="2"/>
  <c r="E5" i="2"/>
  <c r="E4" i="2"/>
  <c r="F29" i="2"/>
  <c r="F39" i="2" s="1"/>
  <c r="E35" i="2"/>
  <c r="F33" i="2"/>
  <c r="F34" i="2"/>
  <c r="F35" i="2"/>
  <c r="F27" i="2"/>
  <c r="F28" i="2"/>
  <c r="F30" i="2"/>
  <c r="F31" i="2"/>
  <c r="F32" i="2"/>
  <c r="E28" i="2"/>
  <c r="F26" i="2"/>
  <c r="F54" i="2" l="1"/>
  <c r="J28" i="3"/>
  <c r="J27" i="3"/>
  <c r="J25" i="3"/>
  <c r="J24" i="3"/>
  <c r="J23" i="3"/>
  <c r="J21" i="3"/>
  <c r="J20" i="3"/>
  <c r="J19" i="3"/>
  <c r="J53" i="3"/>
  <c r="J52" i="3"/>
  <c r="J51" i="3"/>
  <c r="I53" i="3"/>
  <c r="I52" i="3"/>
  <c r="I51" i="3"/>
  <c r="H53" i="3"/>
  <c r="H52" i="3"/>
  <c r="H51" i="3"/>
  <c r="G53" i="3"/>
  <c r="G52" i="3"/>
  <c r="G51" i="3"/>
  <c r="H47" i="3" l="1"/>
  <c r="I47" i="3"/>
  <c r="J47" i="3"/>
  <c r="G47" i="3"/>
  <c r="H54" i="3"/>
  <c r="I54" i="3"/>
  <c r="J54" i="3"/>
  <c r="G54" i="3"/>
  <c r="J44" i="3"/>
  <c r="I44" i="3"/>
  <c r="J43" i="3"/>
  <c r="I43" i="3"/>
  <c r="H44" i="3"/>
  <c r="H43" i="3"/>
  <c r="G44" i="3"/>
  <c r="G43" i="3"/>
  <c r="J34" i="3"/>
  <c r="J35" i="3"/>
  <c r="J36" i="3"/>
  <c r="J37" i="3"/>
  <c r="I34" i="3"/>
  <c r="I35" i="3"/>
  <c r="I36" i="3"/>
  <c r="I37" i="3"/>
  <c r="H34" i="3"/>
  <c r="H35" i="3"/>
  <c r="H36" i="3"/>
  <c r="H37" i="3"/>
  <c r="J33" i="3"/>
  <c r="I33" i="3"/>
  <c r="H33" i="3"/>
  <c r="G34" i="3"/>
  <c r="G35" i="3"/>
  <c r="G36" i="3"/>
  <c r="G37" i="3"/>
  <c r="G33" i="3"/>
  <c r="J22" i="3"/>
  <c r="J26" i="3"/>
  <c r="I21" i="3"/>
  <c r="I22" i="3"/>
  <c r="I23" i="3"/>
  <c r="I24" i="3"/>
  <c r="I25" i="3"/>
  <c r="I26" i="3"/>
  <c r="I27" i="3"/>
  <c r="I28" i="3"/>
  <c r="H28" i="3"/>
  <c r="H21" i="3"/>
  <c r="H22" i="3"/>
  <c r="H23" i="3"/>
  <c r="H24" i="3"/>
  <c r="H25" i="3"/>
  <c r="H26" i="3"/>
  <c r="H27" i="3"/>
  <c r="G21" i="3"/>
  <c r="G22" i="3"/>
  <c r="G23" i="3"/>
  <c r="G24" i="3"/>
  <c r="G25" i="3"/>
  <c r="G26" i="3"/>
  <c r="G27" i="3"/>
  <c r="G28" i="3"/>
  <c r="I20" i="3"/>
  <c r="I19" i="3"/>
  <c r="H20" i="3"/>
  <c r="H19" i="3"/>
  <c r="G20" i="3"/>
  <c r="G19" i="3"/>
  <c r="J6" i="3"/>
  <c r="J7" i="3"/>
  <c r="J8" i="3"/>
  <c r="J10" i="3"/>
  <c r="J12" i="3"/>
  <c r="J13" i="3"/>
  <c r="I6" i="3"/>
  <c r="I7" i="3"/>
  <c r="I8" i="3"/>
  <c r="I10" i="3"/>
  <c r="I12" i="3"/>
  <c r="I13" i="3"/>
  <c r="H6" i="3"/>
  <c r="H7" i="3"/>
  <c r="H8" i="3"/>
  <c r="H10" i="3"/>
  <c r="H12" i="3"/>
  <c r="H13" i="3"/>
  <c r="G6" i="3"/>
  <c r="G7" i="3"/>
  <c r="G8" i="3"/>
  <c r="G10" i="3"/>
  <c r="G12" i="3"/>
  <c r="G13" i="3"/>
  <c r="J4" i="3"/>
  <c r="J5" i="3"/>
  <c r="I4" i="3"/>
  <c r="I5" i="3"/>
  <c r="H4" i="3"/>
  <c r="H5" i="3"/>
  <c r="J3" i="3"/>
  <c r="I3" i="3"/>
  <c r="H3" i="3"/>
  <c r="G4" i="3"/>
  <c r="G5" i="3"/>
  <c r="G3" i="3"/>
  <c r="F78" i="2"/>
  <c r="F79" i="2"/>
  <c r="F80" i="2"/>
  <c r="F62" i="2"/>
  <c r="F63" i="2"/>
  <c r="F64" i="2"/>
  <c r="F61" i="2"/>
  <c r="F68" i="2" s="1"/>
  <c r="F69" i="2" l="1"/>
  <c r="I38" i="3"/>
  <c r="G38" i="3"/>
  <c r="H38" i="3"/>
  <c r="J38" i="3"/>
  <c r="J29" i="3"/>
  <c r="J57" i="3" s="1"/>
  <c r="H29" i="3"/>
  <c r="F40" i="2"/>
  <c r="I29" i="3"/>
  <c r="G29" i="3"/>
  <c r="I14" i="3"/>
  <c r="J14" i="3"/>
  <c r="H14" i="3"/>
  <c r="F84" i="2"/>
  <c r="G14" i="3"/>
  <c r="F85" i="2" l="1"/>
  <c r="F90" i="2"/>
  <c r="F91" i="2" s="1"/>
  <c r="F55" i="2"/>
  <c r="F19" i="2"/>
  <c r="F20" i="2" s="1"/>
  <c r="J58" i="3" l="1"/>
</calcChain>
</file>

<file path=xl/sharedStrings.xml><?xml version="1.0" encoding="utf-8"?>
<sst xmlns="http://schemas.openxmlformats.org/spreadsheetml/2006/main" count="211" uniqueCount="76">
  <si>
    <t>ingredientes</t>
  </si>
  <si>
    <t xml:space="preserve">alhos </t>
  </si>
  <si>
    <t>sal</t>
  </si>
  <si>
    <t>tomate</t>
  </si>
  <si>
    <t>azeite</t>
  </si>
  <si>
    <t>vinagre</t>
  </si>
  <si>
    <t>oregãos</t>
  </si>
  <si>
    <t>pimento verde</t>
  </si>
  <si>
    <t>pepino</t>
  </si>
  <si>
    <t>pão duro(alentejano)</t>
  </si>
  <si>
    <t>coentros</t>
  </si>
  <si>
    <t>alface</t>
  </si>
  <si>
    <t>cenoura</t>
  </si>
  <si>
    <t>milho</t>
  </si>
  <si>
    <t>cebola</t>
  </si>
  <si>
    <t>lombo de porco</t>
  </si>
  <si>
    <t>batata doce</t>
  </si>
  <si>
    <t>folha de louro</t>
  </si>
  <si>
    <t>maçã</t>
  </si>
  <si>
    <t>iogurte natural</t>
  </si>
  <si>
    <t xml:space="preserve">Ficha técnica </t>
  </si>
  <si>
    <t>Gaspacho alentejano</t>
  </si>
  <si>
    <t>composição do prato</t>
  </si>
  <si>
    <t xml:space="preserve">tomate </t>
  </si>
  <si>
    <t>alho</t>
  </si>
  <si>
    <t>água</t>
  </si>
  <si>
    <t>pimenta</t>
  </si>
  <si>
    <t>pão duro</t>
  </si>
  <si>
    <t>azeitonas pretas</t>
  </si>
  <si>
    <t>Un. Medida</t>
  </si>
  <si>
    <t>Preço/ Kg ou unidade</t>
  </si>
  <si>
    <t>Custo mercaadoria</t>
  </si>
  <si>
    <t xml:space="preserve">Pais </t>
  </si>
  <si>
    <t>custo total</t>
  </si>
  <si>
    <t>custo por pessoa</t>
  </si>
  <si>
    <t>preço de venda</t>
  </si>
  <si>
    <t>Cálculo calórico - Gaspacho alentejano</t>
  </si>
  <si>
    <t>Ingredientes</t>
  </si>
  <si>
    <t>proteina  g/100g</t>
  </si>
  <si>
    <t>lipdos g/100g</t>
  </si>
  <si>
    <t>HC g/100G</t>
  </si>
  <si>
    <t>Kcal / 100g</t>
  </si>
  <si>
    <t>proteina g/ refeição</t>
  </si>
  <si>
    <t>lipidos g/refeição</t>
  </si>
  <si>
    <t>HC g/ refeição</t>
  </si>
  <si>
    <t>Kcal / refeição</t>
  </si>
  <si>
    <t>total</t>
  </si>
  <si>
    <t>Peso  (g)/quant</t>
  </si>
  <si>
    <t>Cálculo calórico - lombo</t>
  </si>
  <si>
    <t>lombo porco</t>
  </si>
  <si>
    <t xml:space="preserve">alho </t>
  </si>
  <si>
    <t>vinho</t>
  </si>
  <si>
    <t>Cálculo calórico - sumo limão / laranja com hortelã</t>
  </si>
  <si>
    <t>limão</t>
  </si>
  <si>
    <t>laranja</t>
  </si>
  <si>
    <t>hortelã</t>
  </si>
  <si>
    <t>Cálculo calórico - creme de iogurte com maçã caramelizada</t>
  </si>
  <si>
    <t xml:space="preserve">sumo laranja </t>
  </si>
  <si>
    <t>colorau</t>
  </si>
  <si>
    <t>tomilho</t>
  </si>
  <si>
    <t>sumo limão laranja</t>
  </si>
  <si>
    <t>creme de iogurte com maçã caramelizada</t>
  </si>
  <si>
    <t>frutos secos</t>
  </si>
  <si>
    <t xml:space="preserve">laranja </t>
  </si>
  <si>
    <t>gramas</t>
  </si>
  <si>
    <t>qb</t>
  </si>
  <si>
    <t>folha louro</t>
  </si>
  <si>
    <t>salada</t>
  </si>
  <si>
    <t>Cálculo calórico - salada</t>
  </si>
  <si>
    <t>maçãs assadas com açucar</t>
  </si>
  <si>
    <t>Total</t>
  </si>
  <si>
    <t>total por pessoa</t>
  </si>
  <si>
    <t>açucar amarelo</t>
  </si>
  <si>
    <t>TOTAL</t>
  </si>
  <si>
    <t>TOTAL p pessoa</t>
  </si>
  <si>
    <t>não é considerado valor do lombo é para lombo assado com azeite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</si>
</sst>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FC20-817B-49C0-9A7B-025CAD8D2BC8}">
  <dimension ref="A1:N91"/>
  <sheetViews>
    <sheetView topLeftCell="A67" workbookViewId="0">
      <selection activeCell="C81" sqref="C81"/>
    </sheetView>
  </sheetViews>
  <sheetFormatPr defaultRowHeight="14.4" x14ac:dyDescent="0.3"/>
  <cols>
    <col min="3" max="3" width="11.88671875" customWidth="1"/>
    <col min="5" max="5" width="17.88671875" customWidth="1"/>
    <col min="6" max="6" width="22.21875" customWidth="1"/>
  </cols>
  <sheetData>
    <row r="1" spans="1:14" x14ac:dyDescent="0.3">
      <c r="A1" s="5" t="s">
        <v>20</v>
      </c>
      <c r="B1" s="5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5" t="s">
        <v>21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8" x14ac:dyDescent="0.3">
      <c r="A3" s="5" t="s">
        <v>22</v>
      </c>
      <c r="B3" s="5"/>
      <c r="C3" s="2" t="s">
        <v>47</v>
      </c>
      <c r="D3" s="2" t="s">
        <v>29</v>
      </c>
      <c r="E3" s="2" t="s">
        <v>30</v>
      </c>
      <c r="F3" s="2" t="s">
        <v>31</v>
      </c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23</v>
      </c>
      <c r="B4" s="2"/>
      <c r="C4" s="2">
        <v>300</v>
      </c>
      <c r="D4" s="2" t="s">
        <v>64</v>
      </c>
      <c r="E4" s="2">
        <f>1.4*1.06</f>
        <v>1.484</v>
      </c>
      <c r="F4" s="2">
        <f>C4*E4/1000</f>
        <v>0.44519999999999998</v>
      </c>
      <c r="G4" s="2"/>
      <c r="H4" s="2"/>
      <c r="I4" s="2"/>
      <c r="J4" s="2"/>
      <c r="K4" s="2"/>
      <c r="L4" s="2"/>
      <c r="M4" s="2"/>
      <c r="N4" s="2"/>
    </row>
    <row r="5" spans="1:14" ht="28.8" x14ac:dyDescent="0.3">
      <c r="A5" s="2" t="s">
        <v>7</v>
      </c>
      <c r="B5" s="2"/>
      <c r="C5" s="2">
        <v>100</v>
      </c>
      <c r="D5" s="2" t="s">
        <v>64</v>
      </c>
      <c r="E5" s="2">
        <f>1.5*1.06</f>
        <v>1.59</v>
      </c>
      <c r="F5" s="2">
        <f t="shared" ref="F5:F15" si="0">C5*E5/1000</f>
        <v>0.159</v>
      </c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8</v>
      </c>
      <c r="B6" s="2"/>
      <c r="C6" s="2">
        <v>150</v>
      </c>
      <c r="D6" s="2" t="s">
        <v>64</v>
      </c>
      <c r="E6" s="2">
        <f>1.41*1.06</f>
        <v>1.4945999999999999</v>
      </c>
      <c r="F6" s="2">
        <f t="shared" si="0"/>
        <v>0.22419</v>
      </c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24</v>
      </c>
      <c r="B7" s="2"/>
      <c r="C7" s="2">
        <v>10</v>
      </c>
      <c r="D7" s="2"/>
      <c r="E7" s="2">
        <f>2.35*1.06</f>
        <v>2.4910000000000001</v>
      </c>
      <c r="F7" s="2">
        <f t="shared" si="0"/>
        <v>2.4910000000000002E-2</v>
      </c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4</v>
      </c>
      <c r="B8" s="2"/>
      <c r="C8" s="2">
        <v>20</v>
      </c>
      <c r="D8" s="2" t="s">
        <v>64</v>
      </c>
      <c r="E8" s="2">
        <v>2.82</v>
      </c>
      <c r="F8" s="2">
        <f t="shared" si="0"/>
        <v>5.6399999999999999E-2</v>
      </c>
      <c r="G8" s="2"/>
      <c r="H8" s="2"/>
      <c r="I8" s="2"/>
      <c r="J8" s="2"/>
      <c r="K8" s="2"/>
      <c r="L8" s="2"/>
      <c r="M8" s="2"/>
      <c r="N8" s="2"/>
    </row>
    <row r="9" spans="1:14" x14ac:dyDescent="0.3">
      <c r="A9" s="2" t="s">
        <v>5</v>
      </c>
      <c r="B9" s="2"/>
      <c r="C9" s="2">
        <v>20</v>
      </c>
      <c r="D9" s="2" t="s">
        <v>64</v>
      </c>
      <c r="E9" s="2">
        <v>0.48</v>
      </c>
      <c r="F9" s="2">
        <f t="shared" si="0"/>
        <v>9.5999999999999992E-3</v>
      </c>
      <c r="G9" s="2"/>
      <c r="H9" s="2"/>
      <c r="I9" s="2"/>
      <c r="J9" s="2"/>
      <c r="K9" s="2"/>
      <c r="L9" s="2"/>
      <c r="M9" s="2"/>
      <c r="N9" s="2"/>
    </row>
    <row r="10" spans="1:14" x14ac:dyDescent="0.3">
      <c r="A10" s="2" t="s">
        <v>25</v>
      </c>
      <c r="B10" s="2"/>
      <c r="C10" s="2"/>
      <c r="D10" s="2"/>
      <c r="E10" s="2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 t="s">
        <v>26</v>
      </c>
      <c r="B11" s="2"/>
      <c r="C11" s="2" t="s">
        <v>65</v>
      </c>
      <c r="D11" s="2"/>
      <c r="E11" s="2">
        <v>0</v>
      </c>
      <c r="F11" s="2">
        <v>0</v>
      </c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2" t="s">
        <v>10</v>
      </c>
      <c r="B12" s="2"/>
      <c r="C12" s="2">
        <v>40</v>
      </c>
      <c r="D12" s="2"/>
      <c r="E12" s="2">
        <v>4.7699999999999996</v>
      </c>
      <c r="F12" s="2">
        <f t="shared" si="0"/>
        <v>0.19079999999999997</v>
      </c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2</v>
      </c>
      <c r="B13" s="2"/>
      <c r="C13" s="2" t="s">
        <v>65</v>
      </c>
      <c r="D13" s="2"/>
      <c r="E13" s="2">
        <v>0</v>
      </c>
      <c r="F13" s="2">
        <v>0</v>
      </c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 t="s">
        <v>27</v>
      </c>
      <c r="B14" s="2"/>
      <c r="C14" s="2">
        <v>150</v>
      </c>
      <c r="D14" s="2"/>
      <c r="E14" s="2">
        <v>0</v>
      </c>
      <c r="F14" s="2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ht="28.8" x14ac:dyDescent="0.3">
      <c r="A15" s="2" t="s">
        <v>28</v>
      </c>
      <c r="B15" s="2"/>
      <c r="C15" s="2">
        <v>60</v>
      </c>
      <c r="D15" s="2" t="s">
        <v>64</v>
      </c>
      <c r="E15" s="2">
        <v>2.11</v>
      </c>
      <c r="F15" s="2">
        <f t="shared" si="0"/>
        <v>0.12659999999999999</v>
      </c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5" t="s">
        <v>32</v>
      </c>
      <c r="B17" s="5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9" spans="1:14" x14ac:dyDescent="0.3">
      <c r="A19" s="4" t="s">
        <v>33</v>
      </c>
      <c r="B19" s="4"/>
      <c r="C19" s="4"/>
      <c r="F19">
        <f>SUM(F4:F15)</f>
        <v>1.2367000000000001</v>
      </c>
    </row>
    <row r="20" spans="1:14" x14ac:dyDescent="0.3">
      <c r="A20" s="4" t="s">
        <v>34</v>
      </c>
      <c r="B20" s="4"/>
      <c r="C20" s="4"/>
      <c r="F20">
        <f>F19/4</f>
        <v>0.30917500000000003</v>
      </c>
    </row>
    <row r="21" spans="1:14" x14ac:dyDescent="0.3">
      <c r="A21" s="4" t="s">
        <v>35</v>
      </c>
      <c r="B21" s="4"/>
      <c r="C21" s="4"/>
    </row>
    <row r="23" spans="1:14" x14ac:dyDescent="0.3">
      <c r="A23" s="5" t="s">
        <v>20</v>
      </c>
      <c r="B23" s="5"/>
      <c r="C23" s="5"/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5" t="s">
        <v>49</v>
      </c>
      <c r="B24" s="5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8.8" x14ac:dyDescent="0.3">
      <c r="A25" s="5" t="s">
        <v>22</v>
      </c>
      <c r="B25" s="5"/>
      <c r="C25" s="2" t="s">
        <v>47</v>
      </c>
      <c r="D25" s="2" t="s">
        <v>29</v>
      </c>
      <c r="E25" s="2" t="s">
        <v>30</v>
      </c>
      <c r="F25" s="2" t="s">
        <v>31</v>
      </c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t="s">
        <v>49</v>
      </c>
      <c r="C26">
        <v>400</v>
      </c>
      <c r="E26">
        <v>5.29</v>
      </c>
      <c r="F26" s="2">
        <f>C26*E26/1000</f>
        <v>2.1160000000000001</v>
      </c>
    </row>
    <row r="27" spans="1:14" x14ac:dyDescent="0.3">
      <c r="A27" t="s">
        <v>16</v>
      </c>
      <c r="C27">
        <v>200</v>
      </c>
      <c r="E27">
        <v>0.99</v>
      </c>
      <c r="F27" s="2">
        <f t="shared" ref="F27:F35" si="1">C27*E27/1000</f>
        <v>0.19800000000000001</v>
      </c>
    </row>
    <row r="28" spans="1:14" x14ac:dyDescent="0.3">
      <c r="A28" t="s">
        <v>50</v>
      </c>
      <c r="C28">
        <v>10</v>
      </c>
      <c r="E28">
        <f>2.35*1.06</f>
        <v>2.4910000000000001</v>
      </c>
      <c r="F28" s="2">
        <f t="shared" si="1"/>
        <v>2.4910000000000002E-2</v>
      </c>
    </row>
    <row r="29" spans="1:14" x14ac:dyDescent="0.3">
      <c r="A29" t="s">
        <v>58</v>
      </c>
      <c r="C29">
        <v>5</v>
      </c>
      <c r="E29">
        <v>1.1599999999999999</v>
      </c>
      <c r="F29" s="2">
        <f>C29*E29/100</f>
        <v>5.7999999999999996E-2</v>
      </c>
    </row>
    <row r="30" spans="1:14" x14ac:dyDescent="0.3">
      <c r="A30" t="s">
        <v>57</v>
      </c>
      <c r="C30">
        <v>100</v>
      </c>
      <c r="E30">
        <v>0</v>
      </c>
      <c r="F30" s="2">
        <f t="shared" si="1"/>
        <v>0</v>
      </c>
    </row>
    <row r="31" spans="1:14" x14ac:dyDescent="0.3">
      <c r="A31" t="s">
        <v>4</v>
      </c>
      <c r="C31">
        <v>20</v>
      </c>
      <c r="E31">
        <v>2.82</v>
      </c>
      <c r="F31" s="2">
        <f t="shared" si="1"/>
        <v>5.6399999999999999E-2</v>
      </c>
    </row>
    <row r="32" spans="1:14" x14ac:dyDescent="0.3">
      <c r="A32" t="s">
        <v>51</v>
      </c>
      <c r="C32">
        <v>200</v>
      </c>
      <c r="E32">
        <v>1.07</v>
      </c>
      <c r="F32" s="2">
        <f t="shared" si="1"/>
        <v>0.214</v>
      </c>
    </row>
    <row r="33" spans="1:14" x14ac:dyDescent="0.3">
      <c r="A33" t="s">
        <v>17</v>
      </c>
      <c r="F33" s="2">
        <f t="shared" si="1"/>
        <v>0</v>
      </c>
    </row>
    <row r="34" spans="1:14" x14ac:dyDescent="0.3">
      <c r="A34" t="s">
        <v>59</v>
      </c>
      <c r="C34">
        <v>5</v>
      </c>
      <c r="E34">
        <v>0</v>
      </c>
      <c r="F34" s="2">
        <f t="shared" si="1"/>
        <v>0</v>
      </c>
    </row>
    <row r="35" spans="1:14" x14ac:dyDescent="0.3">
      <c r="A35" t="s">
        <v>14</v>
      </c>
      <c r="C35">
        <v>100</v>
      </c>
      <c r="E35">
        <f>0.81*1.06</f>
        <v>0.85860000000000014</v>
      </c>
      <c r="F35" s="2">
        <f t="shared" si="1"/>
        <v>8.586000000000002E-2</v>
      </c>
    </row>
    <row r="36" spans="1:14" x14ac:dyDescent="0.3">
      <c r="F36" s="2"/>
    </row>
    <row r="37" spans="1:14" x14ac:dyDescent="0.3">
      <c r="A37" s="5" t="s">
        <v>32</v>
      </c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1:14" x14ac:dyDescent="0.3">
      <c r="A39" s="4" t="s">
        <v>33</v>
      </c>
      <c r="B39" s="4"/>
      <c r="C39" s="4"/>
      <c r="F39">
        <f>SUM(F26:F35)</f>
        <v>2.7531699999999999</v>
      </c>
    </row>
    <row r="40" spans="1:14" x14ac:dyDescent="0.3">
      <c r="A40" s="4" t="s">
        <v>34</v>
      </c>
      <c r="B40" s="4"/>
      <c r="C40" s="4"/>
      <c r="F40">
        <f>F39/4</f>
        <v>0.68829249999999997</v>
      </c>
    </row>
    <row r="41" spans="1:14" x14ac:dyDescent="0.3">
      <c r="A41" s="4"/>
      <c r="B41" s="4"/>
      <c r="C41" s="4"/>
    </row>
    <row r="42" spans="1:14" x14ac:dyDescent="0.3">
      <c r="F42" s="2"/>
    </row>
    <row r="43" spans="1:14" ht="14.4" customHeight="1" x14ac:dyDescent="0.3">
      <c r="A43" s="5" t="s">
        <v>20</v>
      </c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.4" customHeight="1" x14ac:dyDescent="0.3">
      <c r="A44" s="5" t="s">
        <v>67</v>
      </c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8.8" customHeight="1" x14ac:dyDescent="0.3">
      <c r="A45" s="5" t="s">
        <v>22</v>
      </c>
      <c r="B45" s="5"/>
      <c r="C45" s="2" t="s">
        <v>47</v>
      </c>
      <c r="D45" s="2" t="s">
        <v>29</v>
      </c>
      <c r="E45" s="2" t="s">
        <v>30</v>
      </c>
      <c r="F45" s="2" t="s">
        <v>31</v>
      </c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1" t="s">
        <v>3</v>
      </c>
      <c r="B46" s="1"/>
      <c r="C46" s="2">
        <v>250</v>
      </c>
      <c r="D46" s="2"/>
      <c r="E46" s="2">
        <f>1.4*1.06</f>
        <v>1.484</v>
      </c>
      <c r="F46" s="2">
        <f>C46*E46/1000</f>
        <v>0.371</v>
      </c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t="s">
        <v>14</v>
      </c>
      <c r="C47">
        <v>50</v>
      </c>
      <c r="E47">
        <f>0.81*1.06</f>
        <v>0.85860000000000014</v>
      </c>
      <c r="F47" s="2">
        <f t="shared" ref="F47:F50" si="2">C47*E47/1000</f>
        <v>4.293000000000001E-2</v>
      </c>
    </row>
    <row r="48" spans="1:14" x14ac:dyDescent="0.3">
      <c r="A48" t="s">
        <v>12</v>
      </c>
      <c r="C48">
        <v>50</v>
      </c>
      <c r="E48">
        <v>0.59</v>
      </c>
      <c r="F48" s="2">
        <f t="shared" si="2"/>
        <v>2.9499999999999998E-2</v>
      </c>
    </row>
    <row r="49" spans="1:14" x14ac:dyDescent="0.3">
      <c r="A49" t="s">
        <v>11</v>
      </c>
      <c r="C49">
        <v>80</v>
      </c>
      <c r="E49">
        <v>1.5</v>
      </c>
      <c r="F49" s="2">
        <f t="shared" si="2"/>
        <v>0.12</v>
      </c>
    </row>
    <row r="50" spans="1:14" x14ac:dyDescent="0.3">
      <c r="A50" t="s">
        <v>13</v>
      </c>
      <c r="C50">
        <v>75</v>
      </c>
      <c r="E50">
        <v>0.68</v>
      </c>
      <c r="F50" s="2">
        <f t="shared" si="2"/>
        <v>5.1000000000000004E-2</v>
      </c>
    </row>
    <row r="52" spans="1:14" x14ac:dyDescent="0.3">
      <c r="A52" s="5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4" spans="1:14" x14ac:dyDescent="0.3">
      <c r="A54" s="4" t="s">
        <v>33</v>
      </c>
      <c r="B54" s="4"/>
      <c r="C54" s="4"/>
      <c r="F54">
        <f>SUM(F46:F50)</f>
        <v>0.61443000000000003</v>
      </c>
    </row>
    <row r="55" spans="1:14" x14ac:dyDescent="0.3">
      <c r="A55" s="4" t="s">
        <v>34</v>
      </c>
      <c r="B55" s="4"/>
      <c r="C55" s="4"/>
      <c r="F55">
        <f>F54/4</f>
        <v>0.15360750000000001</v>
      </c>
    </row>
    <row r="56" spans="1:14" x14ac:dyDescent="0.3">
      <c r="A56" s="4"/>
      <c r="B56" s="4"/>
      <c r="C56" s="4"/>
    </row>
    <row r="58" spans="1:14" ht="14.4" customHeight="1" x14ac:dyDescent="0.3">
      <c r="A58" s="5" t="s">
        <v>20</v>
      </c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4.4" customHeight="1" x14ac:dyDescent="0.3">
      <c r="A59" s="5" t="s">
        <v>60</v>
      </c>
      <c r="B59" s="5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28.8" customHeight="1" x14ac:dyDescent="0.3">
      <c r="A60" s="5" t="s">
        <v>22</v>
      </c>
      <c r="B60" s="5"/>
      <c r="C60" s="2" t="s">
        <v>47</v>
      </c>
      <c r="D60" s="2" t="s">
        <v>29</v>
      </c>
      <c r="E60" s="2" t="s">
        <v>30</v>
      </c>
      <c r="F60" s="2" t="s">
        <v>31</v>
      </c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1" t="s">
        <v>53</v>
      </c>
      <c r="B61" s="1"/>
      <c r="C61" s="2"/>
      <c r="D61" s="2"/>
      <c r="E61" s="2">
        <v>0</v>
      </c>
      <c r="F61" s="2">
        <f>C61*E61</f>
        <v>0</v>
      </c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t="s">
        <v>54</v>
      </c>
      <c r="E62">
        <v>0</v>
      </c>
      <c r="F62" s="2">
        <f t="shared" ref="F62:F64" si="3">C62*E62</f>
        <v>0</v>
      </c>
    </row>
    <row r="63" spans="1:14" x14ac:dyDescent="0.3">
      <c r="A63" t="s">
        <v>25</v>
      </c>
      <c r="E63">
        <v>0</v>
      </c>
      <c r="F63" s="2">
        <f t="shared" si="3"/>
        <v>0</v>
      </c>
    </row>
    <row r="64" spans="1:14" x14ac:dyDescent="0.3">
      <c r="A64" t="s">
        <v>55</v>
      </c>
      <c r="F64" s="2">
        <f t="shared" si="3"/>
        <v>0</v>
      </c>
    </row>
    <row r="65" spans="1:14" ht="22.8" customHeight="1" x14ac:dyDescent="0.3"/>
    <row r="66" spans="1:14" x14ac:dyDescent="0.3">
      <c r="A66" s="5"/>
      <c r="B66" s="5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8" spans="1:14" x14ac:dyDescent="0.3">
      <c r="A68" s="4" t="s">
        <v>33</v>
      </c>
      <c r="B68" s="4"/>
      <c r="C68" s="4"/>
      <c r="F68">
        <f>SUM(F61:F64)</f>
        <v>0</v>
      </c>
    </row>
    <row r="69" spans="1:14" x14ac:dyDescent="0.3">
      <c r="A69" s="4" t="s">
        <v>34</v>
      </c>
      <c r="B69" s="4"/>
      <c r="C69" s="4"/>
      <c r="F69">
        <f>F68/4</f>
        <v>0</v>
      </c>
    </row>
    <row r="70" spans="1:14" x14ac:dyDescent="0.3">
      <c r="A70" s="4"/>
      <c r="B70" s="4"/>
      <c r="C70" s="4"/>
    </row>
    <row r="72" spans="1:14" ht="30" customHeight="1" x14ac:dyDescent="0.3"/>
    <row r="74" spans="1:14" x14ac:dyDescent="0.3">
      <c r="A74" s="5" t="s">
        <v>20</v>
      </c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5" t="s">
        <v>61</v>
      </c>
      <c r="B75" s="5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28.8" x14ac:dyDescent="0.3">
      <c r="A76" s="5" t="s">
        <v>22</v>
      </c>
      <c r="B76" s="5"/>
      <c r="C76" s="2" t="s">
        <v>47</v>
      </c>
      <c r="D76" s="2" t="s">
        <v>29</v>
      </c>
      <c r="E76" s="2" t="s">
        <v>30</v>
      </c>
      <c r="F76" s="2" t="s">
        <v>31</v>
      </c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1" t="s">
        <v>18</v>
      </c>
      <c r="C77" s="2">
        <v>300</v>
      </c>
      <c r="D77" s="2"/>
      <c r="E77" s="2">
        <v>0.84</v>
      </c>
      <c r="F77" s="2">
        <f>C77*E77/1000</f>
        <v>0.252</v>
      </c>
      <c r="G77" s="2"/>
      <c r="H77" s="2"/>
      <c r="I77" s="2"/>
      <c r="J77" s="2"/>
      <c r="K77" s="2"/>
      <c r="L77" s="2"/>
      <c r="M77" s="2"/>
      <c r="N77" s="2"/>
    </row>
    <row r="78" spans="1:14" ht="15" customHeight="1" x14ac:dyDescent="0.3">
      <c r="A78" t="s">
        <v>19</v>
      </c>
      <c r="C78">
        <v>3</v>
      </c>
      <c r="E78">
        <v>0.19</v>
      </c>
      <c r="F78" s="2">
        <f t="shared" ref="F78:F80" si="4">C78*E78</f>
        <v>0.57000000000000006</v>
      </c>
    </row>
    <row r="79" spans="1:14" x14ac:dyDescent="0.3">
      <c r="A79" t="s">
        <v>72</v>
      </c>
      <c r="C79">
        <v>20</v>
      </c>
      <c r="F79" s="2">
        <f t="shared" si="4"/>
        <v>0</v>
      </c>
    </row>
    <row r="80" spans="1:14" x14ac:dyDescent="0.3">
      <c r="A80" t="s">
        <v>62</v>
      </c>
      <c r="C80">
        <v>30</v>
      </c>
      <c r="E80">
        <v>0</v>
      </c>
      <c r="F80" s="2">
        <f t="shared" si="4"/>
        <v>0</v>
      </c>
    </row>
    <row r="82" spans="1:14" x14ac:dyDescent="0.3">
      <c r="A82" s="5"/>
      <c r="B82" s="5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4" spans="1:14" x14ac:dyDescent="0.3">
      <c r="A84" s="4" t="s">
        <v>33</v>
      </c>
      <c r="B84" s="4"/>
      <c r="C84" s="4"/>
      <c r="F84">
        <f>SUM(F77:F80)</f>
        <v>0.82200000000000006</v>
      </c>
    </row>
    <row r="85" spans="1:14" x14ac:dyDescent="0.3">
      <c r="A85" s="4" t="s">
        <v>34</v>
      </c>
      <c r="B85" s="4"/>
      <c r="C85" s="4"/>
      <c r="F85">
        <f>F84/4</f>
        <v>0.20550000000000002</v>
      </c>
    </row>
    <row r="86" spans="1:14" x14ac:dyDescent="0.3">
      <c r="A86" s="4"/>
      <c r="B86" s="4"/>
      <c r="C86" s="4"/>
    </row>
    <row r="90" spans="1:14" x14ac:dyDescent="0.3">
      <c r="E90" t="s">
        <v>73</v>
      </c>
      <c r="F90">
        <f>F84+F54+F39+F19</f>
        <v>5.4263000000000003</v>
      </c>
    </row>
    <row r="91" spans="1:14" x14ac:dyDescent="0.3">
      <c r="E91" t="s">
        <v>74</v>
      </c>
      <c r="F91">
        <f>F90/4</f>
        <v>1.3565750000000001</v>
      </c>
    </row>
  </sheetData>
  <mergeCells count="35">
    <mergeCell ref="A20:C20"/>
    <mergeCell ref="A21:C21"/>
    <mergeCell ref="A1:D1"/>
    <mergeCell ref="A2:C2"/>
    <mergeCell ref="A3:B3"/>
    <mergeCell ref="A17:C17"/>
    <mergeCell ref="A19:C19"/>
    <mergeCell ref="A74:D74"/>
    <mergeCell ref="A37:C37"/>
    <mergeCell ref="A39:C39"/>
    <mergeCell ref="A40:C40"/>
    <mergeCell ref="A41:C41"/>
    <mergeCell ref="A66:C66"/>
    <mergeCell ref="A68:C68"/>
    <mergeCell ref="A23:D23"/>
    <mergeCell ref="A24:C24"/>
    <mergeCell ref="A25:B25"/>
    <mergeCell ref="A58:D58"/>
    <mergeCell ref="A59:C59"/>
    <mergeCell ref="A86:C86"/>
    <mergeCell ref="A43:D43"/>
    <mergeCell ref="A44:C44"/>
    <mergeCell ref="A45:B45"/>
    <mergeCell ref="A52:C52"/>
    <mergeCell ref="A54:C54"/>
    <mergeCell ref="A55:C55"/>
    <mergeCell ref="A56:C56"/>
    <mergeCell ref="A69:C69"/>
    <mergeCell ref="A70:C70"/>
    <mergeCell ref="A82:C82"/>
    <mergeCell ref="A84:C84"/>
    <mergeCell ref="A85:C85"/>
    <mergeCell ref="A75:C75"/>
    <mergeCell ref="A76:B76"/>
    <mergeCell ref="A60:B60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952A-3957-4B29-BB3E-32D5813AC603}">
  <dimension ref="B1:K58"/>
  <sheetViews>
    <sheetView tabSelected="1" topLeftCell="A44" workbookViewId="0">
      <selection activeCell="E61" sqref="E61:F63"/>
    </sheetView>
  </sheetViews>
  <sheetFormatPr defaultRowHeight="14.4" x14ac:dyDescent="0.3"/>
  <cols>
    <col min="1" max="1" width="6.21875" customWidth="1"/>
    <col min="2" max="2" width="15.5546875" customWidth="1"/>
    <col min="3" max="3" width="19.33203125" customWidth="1"/>
    <col min="4" max="4" width="13.77734375" customWidth="1"/>
    <col min="5" max="5" width="13" customWidth="1"/>
    <col min="6" max="6" width="13.21875" customWidth="1"/>
    <col min="7" max="7" width="12.5546875" customWidth="1"/>
    <col min="8" max="9" width="12.6640625" customWidth="1"/>
    <col min="10" max="10" width="13.77734375" customWidth="1"/>
  </cols>
  <sheetData>
    <row r="1" spans="2:10" x14ac:dyDescent="0.3">
      <c r="C1" s="4" t="s">
        <v>36</v>
      </c>
      <c r="D1" s="4"/>
      <c r="E1" s="4"/>
      <c r="F1" s="4"/>
      <c r="G1" s="4"/>
      <c r="H1" s="4"/>
    </row>
    <row r="2" spans="2:10" x14ac:dyDescent="0.3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45</v>
      </c>
    </row>
    <row r="3" spans="2:10" x14ac:dyDescent="0.3">
      <c r="B3" s="2" t="s">
        <v>23</v>
      </c>
      <c r="C3">
        <v>0.8</v>
      </c>
      <c r="D3">
        <v>0.3</v>
      </c>
      <c r="E3">
        <v>3.5</v>
      </c>
      <c r="F3">
        <v>23</v>
      </c>
      <c r="G3">
        <f>C3*'fichas tecnicas'!C4/100</f>
        <v>2.4</v>
      </c>
      <c r="H3">
        <f>D3*'fichas tecnicas'!C4/100</f>
        <v>0.9</v>
      </c>
      <c r="I3">
        <f>E3*'fichas tecnicas'!C4/100</f>
        <v>10.5</v>
      </c>
      <c r="J3">
        <f>F3*'fichas tecnicas'!C4/100</f>
        <v>69</v>
      </c>
    </row>
    <row r="4" spans="2:10" ht="16.8" customHeight="1" x14ac:dyDescent="0.3">
      <c r="B4" s="2" t="s">
        <v>7</v>
      </c>
      <c r="C4">
        <v>1.6</v>
      </c>
      <c r="D4">
        <v>0.6</v>
      </c>
      <c r="E4">
        <v>2.7</v>
      </c>
      <c r="F4">
        <v>27</v>
      </c>
      <c r="G4">
        <f>C4*'fichas tecnicas'!C5/100</f>
        <v>1.6</v>
      </c>
      <c r="H4">
        <f>D4*'fichas tecnicas'!C5/100</f>
        <v>0.6</v>
      </c>
      <c r="I4">
        <f>E4*'fichas tecnicas'!C5/100</f>
        <v>2.7</v>
      </c>
      <c r="J4">
        <f>F4*'fichas tecnicas'!C5/100</f>
        <v>27</v>
      </c>
    </row>
    <row r="5" spans="2:10" x14ac:dyDescent="0.3">
      <c r="B5" s="2" t="s">
        <v>8</v>
      </c>
      <c r="C5">
        <v>1.4</v>
      </c>
      <c r="D5">
        <v>0.6</v>
      </c>
      <c r="E5">
        <v>1.7</v>
      </c>
      <c r="F5">
        <v>19</v>
      </c>
      <c r="G5">
        <f>C5*'fichas tecnicas'!C6/100</f>
        <v>2.1</v>
      </c>
      <c r="H5">
        <f>D5*'fichas tecnicas'!C6/100</f>
        <v>0.9</v>
      </c>
      <c r="I5">
        <f>E5*'fichas tecnicas'!C6/100</f>
        <v>2.5499999999999998</v>
      </c>
      <c r="J5">
        <f>F5*'fichas tecnicas'!C6/100</f>
        <v>28.5</v>
      </c>
    </row>
    <row r="6" spans="2:10" x14ac:dyDescent="0.3">
      <c r="B6" s="2" t="s">
        <v>24</v>
      </c>
      <c r="C6">
        <v>3.8</v>
      </c>
      <c r="D6">
        <v>0.6</v>
      </c>
      <c r="E6">
        <v>11.3</v>
      </c>
      <c r="F6">
        <v>72</v>
      </c>
      <c r="G6">
        <f>C6*'fichas tecnicas'!C7/100</f>
        <v>0.38</v>
      </c>
      <c r="H6">
        <f>D6*'fichas tecnicas'!C7/100</f>
        <v>0.06</v>
      </c>
      <c r="I6">
        <f>E6*'fichas tecnicas'!C7/100</f>
        <v>1.1299999999999999</v>
      </c>
      <c r="J6">
        <f>F6*'fichas tecnicas'!C7/100</f>
        <v>7.2</v>
      </c>
    </row>
    <row r="7" spans="2:10" x14ac:dyDescent="0.3">
      <c r="B7" s="2" t="s">
        <v>4</v>
      </c>
      <c r="C7">
        <v>0.1</v>
      </c>
      <c r="D7">
        <v>99.9</v>
      </c>
      <c r="E7">
        <v>0</v>
      </c>
      <c r="F7">
        <v>900</v>
      </c>
      <c r="G7">
        <f>C7*'fichas tecnicas'!C8/100</f>
        <v>0.02</v>
      </c>
      <c r="H7">
        <f>D7*'fichas tecnicas'!C8/100</f>
        <v>19.98</v>
      </c>
      <c r="I7">
        <f>E7*'fichas tecnicas'!C8/100</f>
        <v>0</v>
      </c>
      <c r="J7">
        <f>F7*'fichas tecnicas'!C8/100</f>
        <v>180</v>
      </c>
    </row>
    <row r="8" spans="2:10" x14ac:dyDescent="0.3">
      <c r="B8" s="2" t="s">
        <v>5</v>
      </c>
      <c r="C8">
        <v>0.3</v>
      </c>
      <c r="D8">
        <v>0</v>
      </c>
      <c r="E8">
        <v>0.6</v>
      </c>
      <c r="F8">
        <v>22</v>
      </c>
      <c r="G8">
        <f>C8*'fichas tecnicas'!C9/100</f>
        <v>0.06</v>
      </c>
      <c r="H8">
        <f>D8*'fichas tecnicas'!C9/100</f>
        <v>0</v>
      </c>
      <c r="I8">
        <f>E8*'fichas tecnicas'!C9/100</f>
        <v>0.12</v>
      </c>
      <c r="J8">
        <f>F8*'fichas tecnicas'!C9/100</f>
        <v>4.4000000000000004</v>
      </c>
    </row>
    <row r="9" spans="2:10" x14ac:dyDescent="0.3">
      <c r="B9" s="2" t="s">
        <v>26</v>
      </c>
      <c r="C9">
        <v>10.7</v>
      </c>
      <c r="D9">
        <v>2.7</v>
      </c>
      <c r="E9">
        <v>38.299999999999997</v>
      </c>
      <c r="F9">
        <v>273</v>
      </c>
    </row>
    <row r="10" spans="2:10" x14ac:dyDescent="0.3">
      <c r="B10" s="2" t="s">
        <v>10</v>
      </c>
      <c r="C10">
        <v>2.4</v>
      </c>
      <c r="D10">
        <v>0.6</v>
      </c>
      <c r="E10">
        <v>1.8</v>
      </c>
      <c r="F10">
        <v>28</v>
      </c>
      <c r="G10">
        <f>C10*'fichas tecnicas'!C12/100</f>
        <v>0.96</v>
      </c>
      <c r="H10">
        <f>D10*'fichas tecnicas'!C12/100</f>
        <v>0.24</v>
      </c>
      <c r="I10">
        <f>E10*'fichas tecnicas'!C12/100</f>
        <v>0.72</v>
      </c>
      <c r="J10">
        <f>F10*'fichas tecnicas'!C12/100</f>
        <v>11.2</v>
      </c>
    </row>
    <row r="11" spans="2:10" x14ac:dyDescent="0.3">
      <c r="B11" s="2" t="s">
        <v>2</v>
      </c>
    </row>
    <row r="12" spans="2:10" x14ac:dyDescent="0.3">
      <c r="B12" s="2" t="s">
        <v>27</v>
      </c>
      <c r="C12">
        <v>8.4</v>
      </c>
      <c r="D12">
        <v>2.2000000000000002</v>
      </c>
      <c r="E12">
        <v>57.3</v>
      </c>
      <c r="F12">
        <v>290</v>
      </c>
      <c r="G12">
        <f>C12*'fichas tecnicas'!C14/100</f>
        <v>12.6</v>
      </c>
      <c r="H12">
        <f>D12*'fichas tecnicas'!C14/100</f>
        <v>3.3</v>
      </c>
      <c r="I12">
        <f>E12*'fichas tecnicas'!C14/100</f>
        <v>85.95</v>
      </c>
      <c r="J12">
        <f>F12*'fichas tecnicas'!C14/100</f>
        <v>435</v>
      </c>
    </row>
    <row r="13" spans="2:10" ht="18" customHeight="1" x14ac:dyDescent="0.3">
      <c r="B13" s="2" t="s">
        <v>28</v>
      </c>
      <c r="C13">
        <v>1.4</v>
      </c>
      <c r="D13">
        <v>18.5</v>
      </c>
      <c r="E13">
        <v>0</v>
      </c>
      <c r="F13">
        <v>180</v>
      </c>
      <c r="G13">
        <f>C13*'fichas tecnicas'!C15/100</f>
        <v>0.84</v>
      </c>
      <c r="H13">
        <f>D13*'fichas tecnicas'!C15/100</f>
        <v>11.1</v>
      </c>
      <c r="I13">
        <f>E13*'fichas tecnicas'!C15/100</f>
        <v>0</v>
      </c>
      <c r="J13">
        <f>F13*'fichas tecnicas'!C15/100</f>
        <v>108</v>
      </c>
    </row>
    <row r="14" spans="2:10" x14ac:dyDescent="0.3">
      <c r="F14" s="3" t="s">
        <v>46</v>
      </c>
      <c r="G14" s="3">
        <f>SUM(G3:G13)</f>
        <v>20.959999999999997</v>
      </c>
      <c r="H14" s="3">
        <f>SUM(H3:H13)</f>
        <v>37.08</v>
      </c>
      <c r="I14" s="3">
        <f>SUM(I3:I13)</f>
        <v>103.67</v>
      </c>
      <c r="J14" s="3">
        <f>SUM(J3:J13)</f>
        <v>870.3</v>
      </c>
    </row>
    <row r="15" spans="2:10" x14ac:dyDescent="0.3">
      <c r="F15" s="3"/>
      <c r="G15" s="3"/>
      <c r="H15" s="3"/>
      <c r="I15" s="3"/>
      <c r="J15" s="3"/>
    </row>
    <row r="17" spans="2:11" x14ac:dyDescent="0.3">
      <c r="C17" s="4" t="s">
        <v>48</v>
      </c>
      <c r="D17" s="4"/>
      <c r="E17" s="4"/>
      <c r="F17" s="4"/>
      <c r="G17" s="4"/>
      <c r="H17" s="4"/>
    </row>
    <row r="18" spans="2:11" x14ac:dyDescent="0.3">
      <c r="B18" t="s">
        <v>37</v>
      </c>
      <c r="C18" t="s">
        <v>38</v>
      </c>
      <c r="D18" t="s">
        <v>39</v>
      </c>
      <c r="E18" t="s">
        <v>40</v>
      </c>
      <c r="F18" t="s">
        <v>41</v>
      </c>
      <c r="G18" t="s">
        <v>42</v>
      </c>
      <c r="H18" t="s">
        <v>43</v>
      </c>
      <c r="I18" t="s">
        <v>44</v>
      </c>
      <c r="J18" t="s">
        <v>45</v>
      </c>
    </row>
    <row r="19" spans="2:11" x14ac:dyDescent="0.3">
      <c r="B19" t="s">
        <v>49</v>
      </c>
      <c r="C19">
        <v>27.5</v>
      </c>
      <c r="D19">
        <v>11.1</v>
      </c>
      <c r="E19">
        <v>0.2</v>
      </c>
      <c r="F19">
        <v>219</v>
      </c>
      <c r="G19">
        <f>C19*'fichas tecnicas'!C26</f>
        <v>11000</v>
      </c>
      <c r="H19">
        <f>D19*'fichas tecnicas'!C26</f>
        <v>4440</v>
      </c>
      <c r="I19">
        <f>E19*'fichas tecnicas'!C26</f>
        <v>80</v>
      </c>
      <c r="J19">
        <f>F19*'fichas tecnicas'!C26/100</f>
        <v>876</v>
      </c>
    </row>
    <row r="20" spans="2:11" x14ac:dyDescent="0.3">
      <c r="B20" t="s">
        <v>16</v>
      </c>
      <c r="C20">
        <v>1</v>
      </c>
      <c r="D20">
        <v>0</v>
      </c>
      <c r="E20">
        <v>28.3</v>
      </c>
      <c r="F20">
        <v>123</v>
      </c>
      <c r="G20">
        <f>C20*'fichas tecnicas'!C27</f>
        <v>200</v>
      </c>
      <c r="H20">
        <f>D20*'fichas tecnicas'!C27</f>
        <v>0</v>
      </c>
      <c r="I20">
        <f>E20*'fichas tecnicas'!C27</f>
        <v>5660</v>
      </c>
      <c r="J20">
        <f>F20*'fichas tecnicas'!C27/100</f>
        <v>246</v>
      </c>
    </row>
    <row r="21" spans="2:11" x14ac:dyDescent="0.3">
      <c r="B21" t="s">
        <v>50</v>
      </c>
      <c r="C21">
        <v>3.8</v>
      </c>
      <c r="D21">
        <v>0.6</v>
      </c>
      <c r="E21">
        <v>11.3</v>
      </c>
      <c r="F21">
        <v>72</v>
      </c>
      <c r="G21">
        <f>C21*'fichas tecnicas'!C28</f>
        <v>38</v>
      </c>
      <c r="H21">
        <f>D21*'fichas tecnicas'!C28</f>
        <v>6</v>
      </c>
      <c r="I21">
        <f>E21*'fichas tecnicas'!C28</f>
        <v>113</v>
      </c>
      <c r="J21">
        <f>F21*'fichas tecnicas'!C28/100</f>
        <v>7.2</v>
      </c>
    </row>
    <row r="22" spans="2:11" x14ac:dyDescent="0.3">
      <c r="B22" t="s">
        <v>58</v>
      </c>
      <c r="G22">
        <f>C22*'fichas tecnicas'!C29</f>
        <v>0</v>
      </c>
      <c r="H22">
        <f>D22*'fichas tecnicas'!C29</f>
        <v>0</v>
      </c>
      <c r="I22">
        <f>E22*'fichas tecnicas'!C29</f>
        <v>0</v>
      </c>
      <c r="J22">
        <f>F22*'fichas tecnicas'!C29</f>
        <v>0</v>
      </c>
    </row>
    <row r="23" spans="2:11" x14ac:dyDescent="0.3">
      <c r="B23" t="s">
        <v>57</v>
      </c>
      <c r="C23">
        <v>1.1000000000000001</v>
      </c>
      <c r="D23">
        <v>0.2</v>
      </c>
      <c r="E23">
        <v>8.9</v>
      </c>
      <c r="F23">
        <v>48</v>
      </c>
      <c r="G23">
        <f>C23*'fichas tecnicas'!C30</f>
        <v>110.00000000000001</v>
      </c>
      <c r="H23">
        <f>D23*'fichas tecnicas'!C30</f>
        <v>20</v>
      </c>
      <c r="I23">
        <f>E23*'fichas tecnicas'!C30</f>
        <v>890</v>
      </c>
      <c r="J23">
        <f>F23*'fichas tecnicas'!C30/100</f>
        <v>48</v>
      </c>
    </row>
    <row r="24" spans="2:11" x14ac:dyDescent="0.3">
      <c r="B24" t="s">
        <v>4</v>
      </c>
      <c r="C24">
        <v>0.1</v>
      </c>
      <c r="D24">
        <v>99.9</v>
      </c>
      <c r="E24">
        <v>0</v>
      </c>
      <c r="F24">
        <v>0</v>
      </c>
      <c r="G24">
        <f>C24*'fichas tecnicas'!C31</f>
        <v>2</v>
      </c>
      <c r="H24">
        <f>D24*'fichas tecnicas'!C31</f>
        <v>1998</v>
      </c>
      <c r="I24">
        <f>E24*'fichas tecnicas'!C31</f>
        <v>0</v>
      </c>
      <c r="J24">
        <f>F24*'fichas tecnicas'!C31/100</f>
        <v>0</v>
      </c>
      <c r="K24" t="s">
        <v>75</v>
      </c>
    </row>
    <row r="25" spans="2:11" x14ac:dyDescent="0.3">
      <c r="B25" t="s">
        <v>51</v>
      </c>
      <c r="C25">
        <v>0.1</v>
      </c>
      <c r="D25">
        <v>0</v>
      </c>
      <c r="E25">
        <v>1.2</v>
      </c>
      <c r="F25">
        <v>72</v>
      </c>
      <c r="G25">
        <f>C25*'fichas tecnicas'!C32</f>
        <v>20</v>
      </c>
      <c r="H25">
        <f>D25*'fichas tecnicas'!C32</f>
        <v>0</v>
      </c>
      <c r="I25">
        <f>E25*'fichas tecnicas'!C32</f>
        <v>240</v>
      </c>
      <c r="J25">
        <f>F25*'fichas tecnicas'!C32/100</f>
        <v>144</v>
      </c>
    </row>
    <row r="26" spans="2:11" x14ac:dyDescent="0.3">
      <c r="B26" t="s">
        <v>66</v>
      </c>
      <c r="G26">
        <f>C26*'fichas tecnicas'!C33</f>
        <v>0</v>
      </c>
      <c r="H26">
        <f>D26*'fichas tecnicas'!C33</f>
        <v>0</v>
      </c>
      <c r="I26">
        <f>E26*'fichas tecnicas'!C33</f>
        <v>0</v>
      </c>
      <c r="J26">
        <f>F26*'fichas tecnicas'!C33</f>
        <v>0</v>
      </c>
    </row>
    <row r="27" spans="2:11" x14ac:dyDescent="0.3">
      <c r="B27" t="s">
        <v>59</v>
      </c>
      <c r="C27">
        <v>9.1</v>
      </c>
      <c r="D27">
        <v>7.4</v>
      </c>
      <c r="E27">
        <v>45.3</v>
      </c>
      <c r="F27">
        <v>321</v>
      </c>
      <c r="G27">
        <f>C27*'fichas tecnicas'!C34</f>
        <v>45.5</v>
      </c>
      <c r="H27">
        <f>D27*'fichas tecnicas'!C34</f>
        <v>37</v>
      </c>
      <c r="I27">
        <f>E27*'fichas tecnicas'!C34</f>
        <v>226.5</v>
      </c>
      <c r="J27">
        <f>F27*'fichas tecnicas'!C34/100</f>
        <v>16.05</v>
      </c>
    </row>
    <row r="28" spans="2:11" x14ac:dyDescent="0.3">
      <c r="B28" t="s">
        <v>14</v>
      </c>
      <c r="C28">
        <v>9</v>
      </c>
      <c r="D28">
        <v>0.2</v>
      </c>
      <c r="E28">
        <v>3.1</v>
      </c>
      <c r="F28">
        <v>20</v>
      </c>
      <c r="G28">
        <f>C28*'fichas tecnicas'!C35</f>
        <v>900</v>
      </c>
      <c r="H28">
        <f>D28*'fichas tecnicas'!C35</f>
        <v>20</v>
      </c>
      <c r="I28">
        <f>E28*'fichas tecnicas'!C35</f>
        <v>310</v>
      </c>
      <c r="J28">
        <f>F28*'fichas tecnicas'!C35/100</f>
        <v>20</v>
      </c>
    </row>
    <row r="29" spans="2:11" x14ac:dyDescent="0.3">
      <c r="F29" s="3" t="s">
        <v>46</v>
      </c>
      <c r="G29" s="3">
        <f>SUM(G19:G28)</f>
        <v>12315.5</v>
      </c>
      <c r="H29" s="3">
        <f t="shared" ref="H29:J29" si="0">SUM(H19:H28)</f>
        <v>6521</v>
      </c>
      <c r="I29" s="3">
        <f t="shared" si="0"/>
        <v>7519.5</v>
      </c>
      <c r="J29" s="3">
        <f t="shared" si="0"/>
        <v>1357.25</v>
      </c>
    </row>
    <row r="31" spans="2:11" x14ac:dyDescent="0.3">
      <c r="C31" s="4" t="s">
        <v>68</v>
      </c>
      <c r="D31" s="4"/>
      <c r="E31" s="4"/>
      <c r="F31" s="4"/>
      <c r="G31" s="4"/>
      <c r="H31" s="4"/>
    </row>
    <row r="32" spans="2:11" x14ac:dyDescent="0.3">
      <c r="B32" t="s">
        <v>37</v>
      </c>
      <c r="C32" t="s">
        <v>38</v>
      </c>
      <c r="D32" t="s">
        <v>39</v>
      </c>
      <c r="E32" t="s">
        <v>40</v>
      </c>
      <c r="F32" t="s">
        <v>41</v>
      </c>
      <c r="G32" t="s">
        <v>42</v>
      </c>
      <c r="H32" t="s">
        <v>43</v>
      </c>
      <c r="I32" t="s">
        <v>44</v>
      </c>
      <c r="J32" t="s">
        <v>45</v>
      </c>
    </row>
    <row r="33" spans="2:10" x14ac:dyDescent="0.3">
      <c r="B33" s="1" t="s">
        <v>3</v>
      </c>
      <c r="C33">
        <v>0.8</v>
      </c>
      <c r="D33">
        <v>0.3</v>
      </c>
      <c r="E33">
        <v>3.5</v>
      </c>
      <c r="F33">
        <v>23</v>
      </c>
      <c r="G33">
        <f>C33*'fichas tecnicas'!C46/100</f>
        <v>2</v>
      </c>
      <c r="H33">
        <f>D33*'fichas tecnicas'!C46/100</f>
        <v>0.75</v>
      </c>
      <c r="I33">
        <f>E33*'fichas tecnicas'!C46/100</f>
        <v>8.75</v>
      </c>
      <c r="J33">
        <f>F33*'fichas tecnicas'!C46/100</f>
        <v>57.5</v>
      </c>
    </row>
    <row r="34" spans="2:10" x14ac:dyDescent="0.3">
      <c r="B34" t="s">
        <v>14</v>
      </c>
      <c r="C34">
        <v>9</v>
      </c>
      <c r="D34">
        <v>0.2</v>
      </c>
      <c r="E34">
        <v>3.1</v>
      </c>
      <c r="F34">
        <v>20</v>
      </c>
      <c r="G34">
        <f>C34*'fichas tecnicas'!C47/100</f>
        <v>4.5</v>
      </c>
      <c r="H34">
        <f>D34*'fichas tecnicas'!C47/100</f>
        <v>0.1</v>
      </c>
      <c r="I34">
        <f>E34*'fichas tecnicas'!C47/100</f>
        <v>1.55</v>
      </c>
      <c r="J34">
        <f>F34*'fichas tecnicas'!C47/100</f>
        <v>10</v>
      </c>
    </row>
    <row r="35" spans="2:10" x14ac:dyDescent="0.3">
      <c r="B35" t="s">
        <v>12</v>
      </c>
      <c r="C35">
        <v>0.6</v>
      </c>
      <c r="D35">
        <v>0</v>
      </c>
      <c r="E35">
        <v>4.4000000000000004</v>
      </c>
      <c r="F35">
        <v>25</v>
      </c>
      <c r="G35">
        <f>C35*'fichas tecnicas'!C48/100</f>
        <v>0.3</v>
      </c>
      <c r="H35">
        <f>D35*'fichas tecnicas'!C48/100</f>
        <v>0</v>
      </c>
      <c r="I35">
        <f>E35*'fichas tecnicas'!C48/100</f>
        <v>2.2000000000000002</v>
      </c>
      <c r="J35">
        <f>F35*'fichas tecnicas'!C48/100</f>
        <v>12.5</v>
      </c>
    </row>
    <row r="36" spans="2:10" x14ac:dyDescent="0.3">
      <c r="B36" t="s">
        <v>11</v>
      </c>
      <c r="C36">
        <v>1.8</v>
      </c>
      <c r="D36">
        <v>0.2</v>
      </c>
      <c r="E36">
        <v>0.8</v>
      </c>
      <c r="F36">
        <v>25</v>
      </c>
      <c r="G36">
        <f>C36*'fichas tecnicas'!C49/100</f>
        <v>1.44</v>
      </c>
      <c r="H36">
        <f>D36*'fichas tecnicas'!C49/100</f>
        <v>0.16</v>
      </c>
      <c r="I36">
        <f>E36*'fichas tecnicas'!C49/100</f>
        <v>0.64</v>
      </c>
      <c r="J36">
        <f>F36*'fichas tecnicas'!C49/100</f>
        <v>20</v>
      </c>
    </row>
    <row r="37" spans="2:10" x14ac:dyDescent="0.3">
      <c r="B37" t="s">
        <v>13</v>
      </c>
      <c r="C37">
        <v>9.3000000000000007</v>
      </c>
      <c r="D37">
        <v>4.9000000000000004</v>
      </c>
      <c r="E37">
        <v>70.3</v>
      </c>
      <c r="F37">
        <v>368</v>
      </c>
      <c r="G37">
        <f>C37*'fichas tecnicas'!C50/100</f>
        <v>6.9749999999999996</v>
      </c>
      <c r="H37">
        <f>D37*'fichas tecnicas'!C50/100</f>
        <v>3.6749999999999998</v>
      </c>
      <c r="I37">
        <f>E37*'fichas tecnicas'!C50/100</f>
        <v>52.725000000000001</v>
      </c>
      <c r="J37">
        <f>F37*'fichas tecnicas'!C50/100</f>
        <v>276</v>
      </c>
    </row>
    <row r="38" spans="2:10" x14ac:dyDescent="0.3">
      <c r="F38" s="3" t="s">
        <v>46</v>
      </c>
      <c r="G38" s="3">
        <f>SUM(G33:G37)</f>
        <v>15.215</v>
      </c>
      <c r="H38" s="3">
        <f t="shared" ref="H38:J38" si="1">SUM(H33:H37)</f>
        <v>4.6849999999999996</v>
      </c>
      <c r="I38" s="3">
        <f t="shared" si="1"/>
        <v>65.865000000000009</v>
      </c>
      <c r="J38" s="3">
        <f t="shared" si="1"/>
        <v>376</v>
      </c>
    </row>
    <row r="41" spans="2:10" x14ac:dyDescent="0.3">
      <c r="C41" s="4" t="s">
        <v>52</v>
      </c>
      <c r="D41" s="4"/>
      <c r="E41" s="4"/>
      <c r="F41" s="4"/>
      <c r="G41" s="4"/>
      <c r="H41" s="4"/>
    </row>
    <row r="42" spans="2:10" x14ac:dyDescent="0.3">
      <c r="B42" t="s">
        <v>37</v>
      </c>
      <c r="C42" t="s">
        <v>38</v>
      </c>
      <c r="D42" t="s">
        <v>39</v>
      </c>
      <c r="E42" t="s">
        <v>40</v>
      </c>
      <c r="F42" t="s">
        <v>41</v>
      </c>
      <c r="G42" t="s">
        <v>42</v>
      </c>
      <c r="H42" t="s">
        <v>43</v>
      </c>
      <c r="I42" t="s">
        <v>44</v>
      </c>
      <c r="J42" t="s">
        <v>45</v>
      </c>
    </row>
    <row r="43" spans="2:10" x14ac:dyDescent="0.3">
      <c r="B43" t="s">
        <v>53</v>
      </c>
      <c r="C43">
        <v>0.5</v>
      </c>
      <c r="D43">
        <v>0.3</v>
      </c>
      <c r="E43">
        <v>1.9</v>
      </c>
      <c r="F43">
        <v>31</v>
      </c>
      <c r="G43">
        <f>C43*'fichas tecnicas'!C61</f>
        <v>0</v>
      </c>
      <c r="H43">
        <f>D43*'fichas tecnicas'!C61</f>
        <v>0</v>
      </c>
      <c r="I43">
        <f>E43*'fichas tecnicas'!C61</f>
        <v>0</v>
      </c>
      <c r="J43">
        <f>F43*'fichas tecnicas'!C61</f>
        <v>0</v>
      </c>
    </row>
    <row r="44" spans="2:10" x14ac:dyDescent="0.3">
      <c r="B44" t="s">
        <v>54</v>
      </c>
      <c r="C44">
        <v>1.1000000000000001</v>
      </c>
      <c r="D44">
        <v>0.2</v>
      </c>
      <c r="E44">
        <v>8.9</v>
      </c>
      <c r="F44">
        <v>48</v>
      </c>
      <c r="G44">
        <f>C44*'fichas tecnicas'!C62</f>
        <v>0</v>
      </c>
      <c r="H44">
        <f>D44*'fichas tecnicas'!C62</f>
        <v>0</v>
      </c>
      <c r="I44">
        <f>E44*'fichas tecnicas'!C62</f>
        <v>0</v>
      </c>
      <c r="J44">
        <f>F44*'fichas tecnicas'!C62</f>
        <v>0</v>
      </c>
    </row>
    <row r="45" spans="2:10" x14ac:dyDescent="0.3">
      <c r="B45" t="s">
        <v>25</v>
      </c>
    </row>
    <row r="46" spans="2:10" x14ac:dyDescent="0.3">
      <c r="B46" t="s">
        <v>55</v>
      </c>
    </row>
    <row r="47" spans="2:10" ht="15" customHeight="1" x14ac:dyDescent="0.3">
      <c r="F47" s="3" t="s">
        <v>46</v>
      </c>
      <c r="G47" s="3">
        <f>SUM(G43:G46)</f>
        <v>0</v>
      </c>
      <c r="H47" s="3">
        <f t="shared" ref="H47:J47" si="2">SUM(H43:H46)</f>
        <v>0</v>
      </c>
      <c r="I47" s="3">
        <f t="shared" si="2"/>
        <v>0</v>
      </c>
      <c r="J47" s="3">
        <f t="shared" si="2"/>
        <v>0</v>
      </c>
    </row>
    <row r="49" spans="2:10" x14ac:dyDescent="0.3">
      <c r="C49" s="4" t="s">
        <v>56</v>
      </c>
      <c r="D49" s="4"/>
      <c r="E49" s="4"/>
      <c r="F49" s="4"/>
      <c r="G49" s="4"/>
      <c r="H49" s="4"/>
    </row>
    <row r="50" spans="2:10" x14ac:dyDescent="0.3">
      <c r="B50" t="s">
        <v>37</v>
      </c>
      <c r="C50" t="s">
        <v>38</v>
      </c>
      <c r="D50" t="s">
        <v>39</v>
      </c>
      <c r="E50" t="s">
        <v>40</v>
      </c>
      <c r="F50" t="s">
        <v>41</v>
      </c>
      <c r="G50" t="s">
        <v>42</v>
      </c>
      <c r="H50" t="s">
        <v>43</v>
      </c>
      <c r="I50" t="s">
        <v>44</v>
      </c>
      <c r="J50" t="s">
        <v>45</v>
      </c>
    </row>
    <row r="51" spans="2:10" x14ac:dyDescent="0.3">
      <c r="B51" t="s">
        <v>69</v>
      </c>
      <c r="C51">
        <v>0.2</v>
      </c>
      <c r="D51">
        <v>0.5</v>
      </c>
      <c r="E51">
        <v>23.9</v>
      </c>
      <c r="F51">
        <v>106</v>
      </c>
      <c r="G51">
        <f>C51*'fichas tecnicas'!C77/100</f>
        <v>0.6</v>
      </c>
      <c r="H51">
        <f>D51*'fichas tecnicas'!C77/100</f>
        <v>1.5</v>
      </c>
      <c r="I51">
        <f>E51*'fichas tecnicas'!C77/100</f>
        <v>71.7</v>
      </c>
      <c r="J51">
        <f>F51*'fichas tecnicas'!C77/100</f>
        <v>318</v>
      </c>
    </row>
    <row r="52" spans="2:10" x14ac:dyDescent="0.3">
      <c r="B52" t="s">
        <v>19</v>
      </c>
      <c r="C52">
        <v>4.2</v>
      </c>
      <c r="D52">
        <v>1.8</v>
      </c>
      <c r="E52">
        <v>5</v>
      </c>
      <c r="F52">
        <v>54</v>
      </c>
      <c r="G52">
        <f>C52*'fichas tecnicas'!C78/100</f>
        <v>0.126</v>
      </c>
      <c r="H52">
        <f>D52*'fichas tecnicas'!C78/100</f>
        <v>5.4000000000000006E-2</v>
      </c>
      <c r="I52">
        <f>E52*'fichas tecnicas'!C78/100</f>
        <v>0.15</v>
      </c>
      <c r="J52">
        <f>F52*'fichas tecnicas'!C78/100</f>
        <v>1.62</v>
      </c>
    </row>
    <row r="53" spans="2:10" x14ac:dyDescent="0.3">
      <c r="B53" t="s">
        <v>62</v>
      </c>
      <c r="C53">
        <v>10.4</v>
      </c>
      <c r="D53">
        <v>6.3</v>
      </c>
      <c r="E53">
        <v>69.400000000000006</v>
      </c>
      <c r="F53">
        <v>388</v>
      </c>
      <c r="G53">
        <f>C53*'fichas tecnicas'!C80/100</f>
        <v>3.12</v>
      </c>
      <c r="H53">
        <f>D53*'fichas tecnicas'!C80/100</f>
        <v>1.89</v>
      </c>
      <c r="I53">
        <f>E53*'fichas tecnicas'!C80/100</f>
        <v>20.82</v>
      </c>
      <c r="J53">
        <f>F53*'fichas tecnicas'!C80/100</f>
        <v>116.4</v>
      </c>
    </row>
    <row r="54" spans="2:10" x14ac:dyDescent="0.3">
      <c r="F54" s="3" t="s">
        <v>46</v>
      </c>
      <c r="G54" s="3">
        <f>SUM(G51:G53)</f>
        <v>3.8460000000000001</v>
      </c>
      <c r="H54" s="3">
        <f t="shared" ref="H54:J54" si="3">SUM(H51:H53)</f>
        <v>3.444</v>
      </c>
      <c r="I54" s="3">
        <f t="shared" si="3"/>
        <v>92.670000000000016</v>
      </c>
      <c r="J54" s="3">
        <f t="shared" si="3"/>
        <v>436.02</v>
      </c>
    </row>
    <row r="57" spans="2:10" x14ac:dyDescent="0.3">
      <c r="I57" t="s">
        <v>70</v>
      </c>
      <c r="J57">
        <f>J54+J47+J38+J29+J14</f>
        <v>3039.5699999999997</v>
      </c>
    </row>
    <row r="58" spans="2:10" x14ac:dyDescent="0.3">
      <c r="I58" t="s">
        <v>71</v>
      </c>
      <c r="J58">
        <f>J57/4</f>
        <v>759.89249999999993</v>
      </c>
    </row>
  </sheetData>
  <mergeCells count="5">
    <mergeCell ref="C1:H1"/>
    <mergeCell ref="C17:H17"/>
    <mergeCell ref="C41:H41"/>
    <mergeCell ref="C49:H49"/>
    <mergeCell ref="C31:H3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32A1-01D2-4E5E-A184-CA96BC1A56E6}">
  <dimension ref="A1:A27"/>
  <sheetViews>
    <sheetView workbookViewId="0">
      <selection activeCell="A22" sqref="A22"/>
    </sheetView>
  </sheetViews>
  <sheetFormatPr defaultRowHeight="14.4" x14ac:dyDescent="0.3"/>
  <cols>
    <col min="1" max="1" width="26.88671875" customWidth="1"/>
    <col min="2" max="2" width="19.4414062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28</v>
      </c>
    </row>
    <row r="13" spans="1:1" x14ac:dyDescent="0.3">
      <c r="A13" t="s">
        <v>26</v>
      </c>
    </row>
    <row r="14" spans="1:1" x14ac:dyDescent="0.3">
      <c r="A14" t="s">
        <v>11</v>
      </c>
    </row>
    <row r="15" spans="1:1" x14ac:dyDescent="0.3">
      <c r="A15" t="s">
        <v>12</v>
      </c>
    </row>
    <row r="16" spans="1:1" x14ac:dyDescent="0.3">
      <c r="A16" t="s">
        <v>13</v>
      </c>
    </row>
    <row r="17" spans="1:1" x14ac:dyDescent="0.3">
      <c r="A17" t="s">
        <v>14</v>
      </c>
    </row>
    <row r="18" spans="1:1" x14ac:dyDescent="0.3">
      <c r="A18" t="s">
        <v>15</v>
      </c>
    </row>
    <row r="19" spans="1:1" x14ac:dyDescent="0.3">
      <c r="A19" t="s">
        <v>16</v>
      </c>
    </row>
    <row r="20" spans="1:1" x14ac:dyDescent="0.3">
      <c r="A20" t="s">
        <v>17</v>
      </c>
    </row>
    <row r="21" spans="1:1" x14ac:dyDescent="0.3">
      <c r="A21" t="s">
        <v>51</v>
      </c>
    </row>
    <row r="22" spans="1:1" x14ac:dyDescent="0.3">
      <c r="A22" t="s">
        <v>58</v>
      </c>
    </row>
    <row r="23" spans="1:1" x14ac:dyDescent="0.3">
      <c r="A23" t="s">
        <v>18</v>
      </c>
    </row>
    <row r="24" spans="1:1" x14ac:dyDescent="0.3">
      <c r="A24" t="s">
        <v>19</v>
      </c>
    </row>
    <row r="25" spans="1:1" x14ac:dyDescent="0.3">
      <c r="A25" t="s">
        <v>62</v>
      </c>
    </row>
    <row r="26" spans="1:1" x14ac:dyDescent="0.3">
      <c r="A26" t="s">
        <v>63</v>
      </c>
    </row>
    <row r="27" spans="1:1" x14ac:dyDescent="0.3">
      <c r="A2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fichas tecnicas</vt:lpstr>
      <vt:lpstr>calculo calorico</vt:lpstr>
      <vt:lpstr>ingredientes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 Nunes</dc:creator>
  <cp:lastModifiedBy>Rute Nunes</cp:lastModifiedBy>
  <dcterms:created xsi:type="dcterms:W3CDTF">2020-02-05T15:51:20Z</dcterms:created>
  <dcterms:modified xsi:type="dcterms:W3CDTF">2020-02-19T15:14:48Z</dcterms:modified>
</cp:coreProperties>
</file>